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66925"/>
  <xr:revisionPtr revIDLastSave="0" documentId="13_ncr:1_{AD306F7E-F4FC-4408-A8D2-5B9675A02AD5}" xr6:coauthVersionLast="47" xr6:coauthVersionMax="47" xr10:uidLastSave="{00000000-0000-0000-0000-000000000000}"/>
  <bookViews>
    <workbookView xWindow="-110" yWindow="-110" windowWidth="19420" windowHeight="10300" xr2:uid="{ABB72392-F2ED-498B-AAE0-A5949C4D1902}"/>
  </bookViews>
  <sheets>
    <sheet name="WP Schedule 16 ISO Non-Inc" sheetId="1" r:id="rId1"/>
  </sheets>
  <definedNames>
    <definedName name="__123Graph_A" localSheetId="0" hidden="1">#REF!</definedName>
    <definedName name="__123Graph_A" hidden="1">#REF!</definedName>
    <definedName name="__123Graph_B" localSheetId="0" hidden="1">#REF!</definedName>
    <definedName name="__123Graph_B" hidden="1">#REF!</definedName>
    <definedName name="__123Graph_C" localSheetId="0" hidden="1">#REF!</definedName>
    <definedName name="__123Graph_C" hidden="1">#REF!</definedName>
    <definedName name="__123Graph_LBL_A" localSheetId="0" hidden="1">#REF!</definedName>
    <definedName name="__123Graph_LBL_A" hidden="1">#REF!</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Fill" localSheetId="0" hidden="1">#REF!</definedName>
    <definedName name="_Fill" hidden="1">#REF!</definedName>
    <definedName name="_xlnm._FilterDatabase" localSheetId="0" hidden="1">'WP Schedule 16 ISO Non-Inc'!$B$3:$O$285</definedName>
    <definedName name="_Key1" localSheetId="0" hidden="1">#REF!</definedName>
    <definedName name="_Key1" hidden="1">#REF!</definedName>
    <definedName name="_Order1" hidden="1">255</definedName>
    <definedName name="_Sort" localSheetId="0" hidden="1">#REF!</definedName>
    <definedName name="_Sort" hidden="1">#REF!</definedName>
    <definedName name="_table_out" localSheetId="0" hidden="1">#REF!</definedName>
    <definedName name="_table_out" hidden="1">#REF!</definedName>
    <definedName name="_Table1_In1" localSheetId="0" hidden="1">#REF!</definedName>
    <definedName name="_Table1_In1" hidden="1">#REF!</definedName>
    <definedName name="_Table1_Out" localSheetId="0" hidden="1">#REF!</definedName>
    <definedName name="_Table1_Out" hidden="1">#REF!</definedName>
    <definedName name="_Table2_In1" hidden="1">#REF!</definedName>
    <definedName name="_Table2_In2" hidden="1">#REF!</definedName>
    <definedName name="_Table2_Out" localSheetId="0" hidden="1">#REF!</definedName>
    <definedName name="_Table2_Out" hidden="1">#REF!</definedName>
    <definedName name="_Table3_In2" hidden="1">#REF!</definedName>
    <definedName name="a" localSheetId="0" hidden="1">{#N/A,#N/A,FALSE,"Edison";#N/A,#N/A,FALSE," EIX"}</definedName>
    <definedName name="a" hidden="1">{#N/A,#N/A,FALSE,"Edison";#N/A,#N/A,FALSE," EIX"}</definedName>
    <definedName name="b" localSheetId="0" hidden="1">{#N/A,#N/A,FALSE,"Edison";#N/A,#N/A,FALSE," EIX"}</definedName>
    <definedName name="b" hidden="1">{#N/A,#N/A,FALSE,"Edison";#N/A,#N/A,FALSE," EIX"}</definedName>
    <definedName name="bb" localSheetId="0" hidden="1">{#N/A,#N/A,FALSE,"Edison";#N/A,#N/A,FALSE," EIX"}</definedName>
    <definedName name="bb" hidden="1">{#N/A,#N/A,FALSE,"Edison";#N/A,#N/A,FALSE," EIX"}</definedName>
    <definedName name="ccc" localSheetId="0" hidden="1">{#N/A,#N/A,FALSE,"Edison";#N/A,#N/A,FALSE," EIX"}</definedName>
    <definedName name="ccc" hidden="1">{#N/A,#N/A,FALSE,"Edison";#N/A,#N/A,FALSE," EIX"}</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key" localSheetId="0" hidden="1">#REF!</definedName>
    <definedName name="key" hidden="1">#REF!</definedName>
    <definedName name="ListOffset" hidden="1">1</definedName>
    <definedName name="_xlnm.Print_Area" localSheetId="0">'WP Schedule 16 ISO Non-Inc'!$A$2:$O$286</definedName>
    <definedName name="_xlnm.Print_Titles" localSheetId="0">'WP Schedule 16 ISO Non-Inc'!$2:$4</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wrn.Cash._.Forecast._.Monthly._.Update." localSheetId="0" hidden="1">{#N/A,#N/A,FALSE,"Edison";#N/A,#N/A,FALSE," EIX"}</definedName>
    <definedName name="wrn.Cash._.Forecast._.Monthly._.Update." hidden="1">{#N/A,#N/A,FALSE,"Edison";#N/A,#N/A,FALSE," EIX"}</definedName>
    <definedName name="Z_2076675E_4290_47A8_9746_478C566E37E5_.wvu.FilterData" localSheetId="0" hidden="1">'WP Schedule 16 ISO Non-Inc'!$B$3:$O$34</definedName>
    <definedName name="Z_775DED58_7CC7_479D_863B_0C307AFF8D0C_.wvu.FilterData" localSheetId="0" hidden="1">'WP Schedule 16 ISO Non-Inc'!$B$3:$O$34</definedName>
    <definedName name="Z_9DCD5491_6828_4829_B969_D06DDC6737F9_.wvu.Rows" hidden="1">#REF!,#REF!,#REF!,#REF!</definedName>
    <definedName name="Z_AB9F1D98_BF81_4CB0_8A45_92C44F32B51D_.wvu.FilterData" localSheetId="0" hidden="1">'WP Schedule 16 ISO Non-Inc'!$B$3:$O$34</definedName>
    <definedName name="Z_ADFEDC25_2818_43FF_B9F1_C3F24DE605F6_.wvu.FilterData" localSheetId="0" hidden="1">'WP Schedule 16 ISO Non-Inc'!$B$3:$O$34</definedName>
    <definedName name="Z_B6D26480_2225_4B43_9D4A_0F5D656347A0_.wvu.FilterData" localSheetId="0" hidden="1">'WP Schedule 16 ISO Non-Inc'!$A$3:$O$285</definedName>
    <definedName name="Z_C8F86881_AF82_4B92_ABDC_2F1F919D6AE5_.wvu.FilterData" localSheetId="0" hidden="1">'WP Schedule 16 ISO Non-Inc'!$B$3:$O$34</definedName>
    <definedName name="Z_FAD84690_5E31_402B_977B_179650B3B53D_.wvu.Rows" hidden="1">#REF!,#REF!,#REF!,#REF!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5" i="1" l="1"/>
  <c r="M285" i="1"/>
  <c r="L285" i="1"/>
  <c r="H285" i="1"/>
  <c r="N283" i="1"/>
  <c r="M283" i="1"/>
  <c r="L283" i="1"/>
  <c r="J283" i="1"/>
  <c r="I283" i="1"/>
  <c r="H283" i="1"/>
  <c r="N278" i="1"/>
  <c r="M278" i="1"/>
  <c r="L278" i="1"/>
  <c r="J278" i="1"/>
  <c r="I278" i="1"/>
  <c r="H278" i="1"/>
  <c r="O277" i="1"/>
  <c r="K277" i="1"/>
  <c r="O276" i="1"/>
  <c r="K276" i="1"/>
  <c r="O275" i="1"/>
  <c r="K275" i="1"/>
  <c r="N273" i="1"/>
  <c r="M273" i="1"/>
  <c r="L273" i="1"/>
  <c r="J273" i="1"/>
  <c r="I273" i="1"/>
  <c r="H273" i="1"/>
  <c r="O272" i="1"/>
  <c r="K272" i="1"/>
  <c r="O271" i="1"/>
  <c r="K271" i="1"/>
  <c r="O270" i="1"/>
  <c r="K270" i="1"/>
  <c r="O268" i="1"/>
  <c r="K268" i="1"/>
  <c r="O267" i="1"/>
  <c r="J267" i="1"/>
  <c r="I267" i="1"/>
  <c r="N265" i="1"/>
  <c r="M265" i="1"/>
  <c r="L265" i="1"/>
  <c r="J265" i="1"/>
  <c r="I265" i="1"/>
  <c r="H265" i="1"/>
  <c r="O264" i="1"/>
  <c r="K264" i="1"/>
  <c r="N262" i="1"/>
  <c r="M262" i="1"/>
  <c r="L262" i="1"/>
  <c r="J262" i="1"/>
  <c r="I262" i="1"/>
  <c r="H262" i="1"/>
  <c r="O261" i="1"/>
  <c r="K261" i="1"/>
  <c r="O260" i="1"/>
  <c r="K260" i="1"/>
  <c r="O259" i="1"/>
  <c r="K259" i="1"/>
  <c r="O258" i="1"/>
  <c r="K258" i="1"/>
  <c r="O257" i="1"/>
  <c r="K257" i="1"/>
  <c r="O256" i="1"/>
  <c r="K256" i="1"/>
  <c r="O255" i="1"/>
  <c r="K255" i="1"/>
  <c r="O254" i="1"/>
  <c r="K254" i="1"/>
  <c r="N252" i="1"/>
  <c r="M252" i="1"/>
  <c r="L252" i="1"/>
  <c r="J252" i="1"/>
  <c r="I252" i="1"/>
  <c r="H252" i="1"/>
  <c r="O251" i="1"/>
  <c r="K251" i="1"/>
  <c r="O250" i="1"/>
  <c r="K250" i="1"/>
  <c r="O249" i="1"/>
  <c r="K249" i="1"/>
  <c r="O247" i="1"/>
  <c r="K247" i="1"/>
  <c r="O242" i="1"/>
  <c r="J242" i="1"/>
  <c r="I242" i="1"/>
  <c r="N240" i="1"/>
  <c r="N243" i="1" s="1"/>
  <c r="M240" i="1"/>
  <c r="M243" i="1" s="1"/>
  <c r="L240" i="1"/>
  <c r="L243" i="1" s="1"/>
  <c r="J240" i="1"/>
  <c r="I240" i="1"/>
  <c r="H240" i="1"/>
  <c r="H243" i="1" s="1"/>
  <c r="O239" i="1"/>
  <c r="K239" i="1"/>
  <c r="O238" i="1"/>
  <c r="K238" i="1"/>
  <c r="N230" i="1"/>
  <c r="N232" i="1" s="1"/>
  <c r="M230" i="1"/>
  <c r="M232" i="1" s="1"/>
  <c r="L230" i="1"/>
  <c r="L232" i="1" s="1"/>
  <c r="J230" i="1"/>
  <c r="I230" i="1"/>
  <c r="H230" i="1"/>
  <c r="H232" i="1" s="1"/>
  <c r="O229" i="1"/>
  <c r="K229" i="1"/>
  <c r="O228" i="1"/>
  <c r="K228" i="1"/>
  <c r="O227" i="1"/>
  <c r="K227" i="1"/>
  <c r="O226" i="1"/>
  <c r="K226" i="1"/>
  <c r="O225" i="1"/>
  <c r="K225" i="1"/>
  <c r="O224" i="1"/>
  <c r="K224" i="1"/>
  <c r="O223" i="1"/>
  <c r="K223" i="1"/>
  <c r="O222" i="1"/>
  <c r="K222" i="1"/>
  <c r="O221" i="1"/>
  <c r="K221" i="1"/>
  <c r="O219" i="1"/>
  <c r="J219" i="1"/>
  <c r="I219" i="1"/>
  <c r="O218" i="1"/>
  <c r="K218" i="1"/>
  <c r="O217" i="1"/>
  <c r="K217" i="1"/>
  <c r="O216" i="1"/>
  <c r="K216" i="1"/>
  <c r="N212" i="1"/>
  <c r="M212" i="1"/>
  <c r="L212" i="1"/>
  <c r="J212" i="1"/>
  <c r="I212" i="1"/>
  <c r="H212" i="1"/>
  <c r="O211" i="1"/>
  <c r="K211" i="1"/>
  <c r="O210" i="1"/>
  <c r="K210" i="1"/>
  <c r="O209" i="1"/>
  <c r="K209" i="1"/>
  <c r="O207" i="1"/>
  <c r="K207" i="1"/>
  <c r="O206" i="1"/>
  <c r="K206" i="1"/>
  <c r="O205" i="1"/>
  <c r="K205" i="1"/>
  <c r="O204" i="1"/>
  <c r="K204" i="1"/>
  <c r="O203" i="1"/>
  <c r="K203" i="1"/>
  <c r="O202" i="1"/>
  <c r="J202" i="1"/>
  <c r="I202" i="1"/>
  <c r="O201" i="1"/>
  <c r="J201" i="1"/>
  <c r="I201" i="1"/>
  <c r="O200" i="1"/>
  <c r="J200" i="1"/>
  <c r="I200" i="1"/>
  <c r="O199" i="1"/>
  <c r="J199" i="1"/>
  <c r="I199" i="1"/>
  <c r="O198" i="1"/>
  <c r="J198" i="1"/>
  <c r="I198" i="1"/>
  <c r="O197" i="1"/>
  <c r="J197" i="1"/>
  <c r="I197" i="1"/>
  <c r="O196" i="1"/>
  <c r="J196" i="1"/>
  <c r="I196" i="1"/>
  <c r="O195" i="1"/>
  <c r="K195" i="1"/>
  <c r="N193" i="1"/>
  <c r="M193" i="1"/>
  <c r="L193" i="1"/>
  <c r="J193" i="1"/>
  <c r="I193" i="1"/>
  <c r="H193" i="1"/>
  <c r="O192" i="1"/>
  <c r="K192" i="1"/>
  <c r="O191" i="1"/>
  <c r="K191" i="1"/>
  <c r="O185" i="1"/>
  <c r="K185" i="1"/>
  <c r="O184" i="1"/>
  <c r="K184" i="1"/>
  <c r="O182" i="1"/>
  <c r="K182" i="1"/>
  <c r="O181" i="1"/>
  <c r="K181" i="1"/>
  <c r="O180" i="1"/>
  <c r="K180" i="1"/>
  <c r="O179" i="1"/>
  <c r="K179" i="1"/>
  <c r="O177" i="1"/>
  <c r="K177" i="1"/>
  <c r="O176" i="1"/>
  <c r="K176" i="1"/>
  <c r="O175" i="1"/>
  <c r="K175" i="1"/>
  <c r="O174" i="1"/>
  <c r="K174" i="1"/>
  <c r="O173" i="1"/>
  <c r="K173" i="1"/>
  <c r="O171" i="1"/>
  <c r="K171" i="1"/>
  <c r="O170" i="1"/>
  <c r="K170" i="1"/>
  <c r="O168" i="1"/>
  <c r="K168" i="1"/>
  <c r="O166" i="1"/>
  <c r="K166" i="1"/>
  <c r="O165" i="1"/>
  <c r="K165" i="1"/>
  <c r="O163" i="1"/>
  <c r="K163" i="1"/>
  <c r="O161" i="1"/>
  <c r="K161" i="1"/>
  <c r="O158" i="1"/>
  <c r="K158" i="1"/>
  <c r="O157" i="1"/>
  <c r="K157" i="1"/>
  <c r="O155" i="1"/>
  <c r="K155" i="1"/>
  <c r="O154" i="1"/>
  <c r="K154" i="1"/>
  <c r="O153" i="1"/>
  <c r="K153" i="1"/>
  <c r="O151" i="1"/>
  <c r="K151" i="1"/>
  <c r="O150" i="1"/>
  <c r="K150" i="1"/>
  <c r="O149" i="1"/>
  <c r="K149" i="1"/>
  <c r="N147" i="1"/>
  <c r="M147" i="1"/>
  <c r="L147" i="1"/>
  <c r="J147" i="1"/>
  <c r="I147" i="1"/>
  <c r="H147" i="1"/>
  <c r="O146" i="1"/>
  <c r="K146" i="1"/>
  <c r="O145" i="1"/>
  <c r="K145" i="1"/>
  <c r="N143" i="1"/>
  <c r="M143" i="1"/>
  <c r="L143" i="1"/>
  <c r="J143" i="1"/>
  <c r="I143" i="1"/>
  <c r="H143" i="1"/>
  <c r="O142" i="1"/>
  <c r="K142" i="1"/>
  <c r="O141" i="1"/>
  <c r="K141" i="1"/>
  <c r="N139" i="1"/>
  <c r="M139" i="1"/>
  <c r="L139" i="1"/>
  <c r="J139" i="1"/>
  <c r="I139" i="1"/>
  <c r="H139" i="1"/>
  <c r="O138" i="1"/>
  <c r="K138" i="1"/>
  <c r="O137" i="1"/>
  <c r="K137" i="1"/>
  <c r="N135" i="1"/>
  <c r="M135" i="1"/>
  <c r="L135" i="1"/>
  <c r="J135" i="1"/>
  <c r="I135" i="1"/>
  <c r="H135" i="1"/>
  <c r="O134" i="1"/>
  <c r="K134" i="1"/>
  <c r="O133" i="1"/>
  <c r="K133" i="1"/>
  <c r="O132" i="1"/>
  <c r="K132" i="1"/>
  <c r="O131" i="1"/>
  <c r="K131" i="1"/>
  <c r="O130" i="1"/>
  <c r="K130" i="1"/>
  <c r="N128" i="1"/>
  <c r="M128" i="1"/>
  <c r="L128" i="1"/>
  <c r="J128" i="1"/>
  <c r="I128" i="1"/>
  <c r="H128" i="1"/>
  <c r="O127" i="1"/>
  <c r="K127" i="1"/>
  <c r="O126" i="1"/>
  <c r="K126" i="1"/>
  <c r="O125" i="1"/>
  <c r="K125" i="1"/>
  <c r="N123" i="1"/>
  <c r="M123" i="1"/>
  <c r="L123" i="1"/>
  <c r="J123" i="1"/>
  <c r="I123" i="1"/>
  <c r="H123" i="1"/>
  <c r="O122" i="1"/>
  <c r="K122" i="1"/>
  <c r="O121" i="1"/>
  <c r="K121" i="1"/>
  <c r="N119" i="1"/>
  <c r="M119" i="1"/>
  <c r="L119" i="1"/>
  <c r="J119" i="1"/>
  <c r="I119" i="1"/>
  <c r="H119" i="1"/>
  <c r="O118" i="1"/>
  <c r="O119" i="1" s="1"/>
  <c r="K118" i="1"/>
  <c r="K119" i="1" s="1"/>
  <c r="O116" i="1"/>
  <c r="K116" i="1"/>
  <c r="O115" i="1"/>
  <c r="K115" i="1"/>
  <c r="O114" i="1"/>
  <c r="K114" i="1"/>
  <c r="O113" i="1"/>
  <c r="K113" i="1"/>
  <c r="O112" i="1"/>
  <c r="K112" i="1"/>
  <c r="O111" i="1"/>
  <c r="K111" i="1"/>
  <c r="O110" i="1"/>
  <c r="K110" i="1"/>
  <c r="N108" i="1"/>
  <c r="M108" i="1"/>
  <c r="L108" i="1"/>
  <c r="J108" i="1"/>
  <c r="I108" i="1"/>
  <c r="H108" i="1"/>
  <c r="O107" i="1"/>
  <c r="K107" i="1"/>
  <c r="O106" i="1"/>
  <c r="K106" i="1"/>
  <c r="O105" i="1"/>
  <c r="K105" i="1"/>
  <c r="O104" i="1"/>
  <c r="K104" i="1"/>
  <c r="O103" i="1"/>
  <c r="K103" i="1"/>
  <c r="O102" i="1"/>
  <c r="K102" i="1"/>
  <c r="O101" i="1"/>
  <c r="K101" i="1"/>
  <c r="O100" i="1"/>
  <c r="K100" i="1"/>
  <c r="O99" i="1"/>
  <c r="K99" i="1"/>
  <c r="O98" i="1"/>
  <c r="K98" i="1"/>
  <c r="O97" i="1"/>
  <c r="K97" i="1"/>
  <c r="O96" i="1"/>
  <c r="K96" i="1"/>
  <c r="O95" i="1"/>
  <c r="K95" i="1"/>
  <c r="O94" i="1"/>
  <c r="K94" i="1"/>
  <c r="O93" i="1"/>
  <c r="K93" i="1"/>
  <c r="O92" i="1"/>
  <c r="K92" i="1"/>
  <c r="O91" i="1"/>
  <c r="K91" i="1"/>
  <c r="O90" i="1"/>
  <c r="K90" i="1"/>
  <c r="O89" i="1"/>
  <c r="K89" i="1"/>
  <c r="O87" i="1"/>
  <c r="K87" i="1"/>
  <c r="O86" i="1"/>
  <c r="K86" i="1"/>
  <c r="O85" i="1"/>
  <c r="K85" i="1"/>
  <c r="O84" i="1"/>
  <c r="K84" i="1"/>
  <c r="O82" i="1"/>
  <c r="K82" i="1"/>
  <c r="N80" i="1"/>
  <c r="M80" i="1"/>
  <c r="L80" i="1"/>
  <c r="J80" i="1"/>
  <c r="I80" i="1"/>
  <c r="H80" i="1"/>
  <c r="O79" i="1"/>
  <c r="O80" i="1" s="1"/>
  <c r="K79" i="1"/>
  <c r="K80" i="1" s="1"/>
  <c r="N77" i="1"/>
  <c r="M77" i="1"/>
  <c r="L77" i="1"/>
  <c r="J77" i="1"/>
  <c r="I77" i="1"/>
  <c r="H77" i="1"/>
  <c r="O76" i="1"/>
  <c r="K76" i="1"/>
  <c r="O75" i="1"/>
  <c r="K75" i="1"/>
  <c r="O74" i="1"/>
  <c r="K74" i="1"/>
  <c r="O73" i="1"/>
  <c r="K73" i="1"/>
  <c r="O72" i="1"/>
  <c r="K72" i="1"/>
  <c r="N70" i="1"/>
  <c r="M70" i="1"/>
  <c r="L70" i="1"/>
  <c r="J70" i="1"/>
  <c r="I70" i="1"/>
  <c r="H70" i="1"/>
  <c r="O69" i="1"/>
  <c r="O70" i="1" s="1"/>
  <c r="K69" i="1"/>
  <c r="K70" i="1" s="1"/>
  <c r="N67" i="1"/>
  <c r="M67" i="1"/>
  <c r="L67" i="1"/>
  <c r="J67" i="1"/>
  <c r="I67" i="1"/>
  <c r="H67" i="1"/>
  <c r="O66" i="1"/>
  <c r="K66" i="1"/>
  <c r="O65" i="1"/>
  <c r="K65" i="1"/>
  <c r="N63" i="1"/>
  <c r="M63" i="1"/>
  <c r="L63" i="1"/>
  <c r="J63" i="1"/>
  <c r="I63" i="1"/>
  <c r="H63" i="1"/>
  <c r="O62" i="1"/>
  <c r="K62" i="1"/>
  <c r="O61" i="1"/>
  <c r="K61" i="1"/>
  <c r="N59" i="1"/>
  <c r="M59" i="1"/>
  <c r="L59" i="1"/>
  <c r="J59" i="1"/>
  <c r="I59" i="1"/>
  <c r="H59" i="1"/>
  <c r="O58" i="1"/>
  <c r="O59" i="1" s="1"/>
  <c r="K58" i="1"/>
  <c r="K59" i="1" s="1"/>
  <c r="N56" i="1"/>
  <c r="M56" i="1"/>
  <c r="L56" i="1"/>
  <c r="J56" i="1"/>
  <c r="I56" i="1"/>
  <c r="H56" i="1"/>
  <c r="O55" i="1"/>
  <c r="K55" i="1"/>
  <c r="O54" i="1"/>
  <c r="K54" i="1"/>
  <c r="O53" i="1"/>
  <c r="K53" i="1"/>
  <c r="O52" i="1"/>
  <c r="K52" i="1"/>
  <c r="O51" i="1"/>
  <c r="K51" i="1"/>
  <c r="O50" i="1"/>
  <c r="K50" i="1"/>
  <c r="N48" i="1"/>
  <c r="M48" i="1"/>
  <c r="L48" i="1"/>
  <c r="J48" i="1"/>
  <c r="I48" i="1"/>
  <c r="H48" i="1"/>
  <c r="O47" i="1"/>
  <c r="K47" i="1"/>
  <c r="O46" i="1"/>
  <c r="K46" i="1"/>
  <c r="O45" i="1"/>
  <c r="K45" i="1"/>
  <c r="N43" i="1"/>
  <c r="M43" i="1"/>
  <c r="L43" i="1"/>
  <c r="J43" i="1"/>
  <c r="I43" i="1"/>
  <c r="H43" i="1"/>
  <c r="O42" i="1"/>
  <c r="K42" i="1"/>
  <c r="O41" i="1"/>
  <c r="K41" i="1"/>
  <c r="O40" i="1"/>
  <c r="K40" i="1"/>
  <c r="O39" i="1"/>
  <c r="K39" i="1"/>
  <c r="O38" i="1"/>
  <c r="K38" i="1"/>
  <c r="O36" i="1"/>
  <c r="K36" i="1"/>
  <c r="N34" i="1"/>
  <c r="M34" i="1"/>
  <c r="L34" i="1"/>
  <c r="J34" i="1"/>
  <c r="I34" i="1"/>
  <c r="H34" i="1"/>
  <c r="O33" i="1"/>
  <c r="K33" i="1"/>
  <c r="O32" i="1"/>
  <c r="K32" i="1"/>
  <c r="O31" i="1"/>
  <c r="K31" i="1"/>
  <c r="O30" i="1"/>
  <c r="K30" i="1"/>
  <c r="O29" i="1"/>
  <c r="K29" i="1"/>
  <c r="O28" i="1"/>
  <c r="K28" i="1"/>
  <c r="O27" i="1"/>
  <c r="K27" i="1"/>
  <c r="N25" i="1"/>
  <c r="M25" i="1"/>
  <c r="L25" i="1"/>
  <c r="J25" i="1"/>
  <c r="I25" i="1"/>
  <c r="H25" i="1"/>
  <c r="O24" i="1"/>
  <c r="O25" i="1" s="1"/>
  <c r="K24" i="1"/>
  <c r="K25" i="1" s="1"/>
  <c r="N20" i="1"/>
  <c r="M20" i="1"/>
  <c r="L20" i="1"/>
  <c r="J20" i="1"/>
  <c r="I20" i="1"/>
  <c r="H20" i="1"/>
  <c r="O18" i="1"/>
  <c r="O20" i="1" s="1"/>
  <c r="K18" i="1"/>
  <c r="K20" i="1" s="1"/>
  <c r="N13" i="1"/>
  <c r="M13" i="1"/>
  <c r="M15" i="1" s="1"/>
  <c r="L13" i="1"/>
  <c r="L15" i="1" s="1"/>
  <c r="J13" i="1"/>
  <c r="J15" i="1" s="1"/>
  <c r="I13" i="1"/>
  <c r="I15" i="1" s="1"/>
  <c r="H13" i="1"/>
  <c r="H15" i="1" s="1"/>
  <c r="O12" i="1"/>
  <c r="K12" i="1"/>
  <c r="O11" i="1"/>
  <c r="K11" i="1"/>
  <c r="O9" i="1"/>
  <c r="K9" i="1"/>
  <c r="N234" i="1" l="1"/>
  <c r="O212" i="1"/>
  <c r="O123" i="1"/>
  <c r="K219" i="1"/>
  <c r="K200" i="1"/>
  <c r="K34" i="1"/>
  <c r="K143" i="1"/>
  <c r="K193" i="1"/>
  <c r="K252" i="1"/>
  <c r="O278" i="1"/>
  <c r="K198" i="1"/>
  <c r="K267" i="1"/>
  <c r="K199" i="1"/>
  <c r="O143" i="1"/>
  <c r="K197" i="1"/>
  <c r="K242" i="1"/>
  <c r="K196" i="1"/>
  <c r="K63" i="1"/>
  <c r="M234" i="1"/>
  <c r="K202" i="1"/>
  <c r="J243" i="1"/>
  <c r="I279" i="1"/>
  <c r="O265" i="1"/>
  <c r="K278" i="1"/>
  <c r="K67" i="1"/>
  <c r="K128" i="1"/>
  <c r="K147" i="1"/>
  <c r="K240" i="1"/>
  <c r="O252" i="1"/>
  <c r="H187" i="1"/>
  <c r="O34" i="1"/>
  <c r="K43" i="1"/>
  <c r="O63" i="1"/>
  <c r="O128" i="1"/>
  <c r="O147" i="1"/>
  <c r="O230" i="1"/>
  <c r="O240" i="1"/>
  <c r="O243" i="1" s="1"/>
  <c r="K201" i="1"/>
  <c r="K212" i="1"/>
  <c r="J279" i="1"/>
  <c r="L279" i="1"/>
  <c r="O67" i="1"/>
  <c r="K13" i="1"/>
  <c r="K15" i="1" s="1"/>
  <c r="L187" i="1"/>
  <c r="O77" i="1"/>
  <c r="H234" i="1"/>
  <c r="H281" i="1" s="1"/>
  <c r="I243" i="1"/>
  <c r="N279" i="1"/>
  <c r="K265" i="1"/>
  <c r="O232" i="1"/>
  <c r="J187" i="1"/>
  <c r="M187" i="1"/>
  <c r="K108" i="1"/>
  <c r="J285" i="1"/>
  <c r="O262" i="1"/>
  <c r="K273" i="1"/>
  <c r="I187" i="1"/>
  <c r="K56" i="1"/>
  <c r="O56" i="1"/>
  <c r="N187" i="1"/>
  <c r="K48" i="1"/>
  <c r="O108" i="1"/>
  <c r="K135" i="1"/>
  <c r="K139" i="1"/>
  <c r="K262" i="1"/>
  <c r="O273" i="1"/>
  <c r="M279" i="1"/>
  <c r="O43" i="1"/>
  <c r="O48" i="1"/>
  <c r="K77" i="1"/>
  <c r="K123" i="1"/>
  <c r="O135" i="1"/>
  <c r="O139" i="1"/>
  <c r="L234" i="1"/>
  <c r="K230" i="1"/>
  <c r="K232" i="1" s="1"/>
  <c r="K243" i="1"/>
  <c r="H279" i="1"/>
  <c r="O283" i="1"/>
  <c r="N15" i="1"/>
  <c r="O285" i="1"/>
  <c r="O13" i="1"/>
  <c r="O15" i="1" s="1"/>
  <c r="O193" i="1"/>
  <c r="O234" i="1" s="1"/>
  <c r="I232" i="1"/>
  <c r="I234" i="1" s="1"/>
  <c r="I285" i="1"/>
  <c r="J232" i="1"/>
  <c r="K283" i="1"/>
  <c r="L281" i="1" l="1"/>
  <c r="K285" i="1"/>
  <c r="M281" i="1"/>
  <c r="K279" i="1"/>
  <c r="O279" i="1"/>
  <c r="K234" i="1"/>
  <c r="O187" i="1"/>
  <c r="O281" i="1" s="1"/>
  <c r="K187" i="1"/>
  <c r="K281" i="1" s="1"/>
  <c r="N281" i="1"/>
  <c r="I281" i="1"/>
  <c r="J234" i="1"/>
  <c r="J281" i="1" s="1"/>
</calcChain>
</file>

<file path=xl/sharedStrings.xml><?xml version="1.0" encoding="utf-8"?>
<sst xmlns="http://schemas.openxmlformats.org/spreadsheetml/2006/main" count="763" uniqueCount="426">
  <si>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</si>
  <si>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</si>
  <si>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</si>
  <si>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</si>
  <si>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</si>
  <si>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</si>
  <si>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</si>
  <si>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</si>
  <si>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</si>
  <si>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</si>
  <si>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</si>
  <si>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</si>
  <si>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</si>
  <si>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08389</t>
  </si>
  <si>
    <t>Hinson Sub (RNU) Install one (1) 220 kV line position</t>
  </si>
  <si>
    <t>CET-ET-CR-WC-838906</t>
  </si>
  <si>
    <t>High</t>
  </si>
  <si>
    <t>08393</t>
  </si>
  <si>
    <t>Walnut Substation Interconnection (RNU): 1. Generation Tie-Line to Existing Pos. 2. Utilize the following:
a) Two (2) 220 kV circuit breakers
b) One (1) 220 kV group operated disconnect switch with grounding attachment
c) Three (3) 220 kV group operated s</t>
  </si>
  <si>
    <t>CET-ET-CR-WC-839301</t>
  </si>
  <si>
    <t>Transmission: Interconnection (RNU) Relocate existing 220 kV Mesa-Walnut Line to new Position 4.</t>
  </si>
  <si>
    <t>CET-ET-CR-WC-839306</t>
  </si>
  <si>
    <t xml:space="preserve">Total Kestrel Storage Project </t>
  </si>
  <si>
    <t>Total Other Transmission</t>
  </si>
  <si>
    <t>TSP Projects</t>
  </si>
  <si>
    <t>08534</t>
  </si>
  <si>
    <t>Neenach Substation: Install a 14.4 MVAR capacitor bank</t>
  </si>
  <si>
    <t>CET-ET-LG-TS-853400</t>
  </si>
  <si>
    <t>Total TSP Projects</t>
  </si>
  <si>
    <t>Transmission Project Reliability</t>
  </si>
  <si>
    <t>07727</t>
  </si>
  <si>
    <t>Inyokern Substation: Expand existing MEER at Inyokern Substation.</t>
  </si>
  <si>
    <t>CET-ET-TP-RL-772700</t>
  </si>
  <si>
    <t>Low</t>
  </si>
  <si>
    <t>Total Digital 395 Project: North-of-Kramer Area Telecom Network and RAS Upgrades</t>
  </si>
  <si>
    <t>07763</t>
  </si>
  <si>
    <t>Eldorado-Lugo 500 kV line: CA side - Install 85 miles of new OPGW between CA/NV border and Pisgah Substation.</t>
  </si>
  <si>
    <t>CET-ET-TP-RN-776304</t>
  </si>
  <si>
    <t>Eldorado-Lugo 500 kV line: NV Side -Install 2 miles of new OPGW between CA/NV border and MI52-T2.</t>
  </si>
  <si>
    <t>CET-ET-TP-RN-776305</t>
  </si>
  <si>
    <t>Mohave 500 kV: Install two (2) N60 relays Install one (1) ethernet switch Install one (1) satellite switch 1PSC- RTU Point additions at Mohave substation.</t>
  </si>
  <si>
    <t>CET-ET-TP-RN-776302</t>
  </si>
  <si>
    <t>Lugo Sub: Install new control cables, update station drawings, and modify settings on existing N60 relays to accommodate monitoring of Lugo-Mohave 500kV line.</t>
  </si>
  <si>
    <t>CET-ET-TP-RN-776307</t>
  </si>
  <si>
    <t>Eldorado: Install equipment to support N-2 monitoring of Eldorado-Lugo 500kV and Lugo-Mohave 500kV lines.</t>
  </si>
  <si>
    <t>CET-ET-TP-RN-776308</t>
  </si>
  <si>
    <t>Real Properties - Land Acquisition</t>
  </si>
  <si>
    <t>CET-RP-TP-RL-776308</t>
  </si>
  <si>
    <t>Contingency</t>
  </si>
  <si>
    <t>CET-ET-TP-RN-776399</t>
  </si>
  <si>
    <t>7763-Cont</t>
  </si>
  <si>
    <t>Total Lugo-Victorville 500 kV SPS</t>
  </si>
  <si>
    <t>06420</t>
  </si>
  <si>
    <t>West of Devers 5230kV Rebuild - Contingency</t>
  </si>
  <si>
    <t>CET-ET-TP-RN-642099</t>
  </si>
  <si>
    <t>07546</t>
  </si>
  <si>
    <t>Known Risk</t>
  </si>
  <si>
    <t>CET-ET-TP-RL-754699</t>
  </si>
  <si>
    <r>
      <t>(</t>
    </r>
    <r>
      <rPr>
        <u/>
        <sz val="10"/>
        <rFont val="Arial"/>
        <family val="2"/>
      </rPr>
      <t>Removal</t>
    </r>
    <r>
      <rPr>
        <sz val="10"/>
        <rFont val="Arial"/>
        <family val="2"/>
      </rPr>
      <t>/Expense) Lugo Sub: Upgrade Terminal Equipment and Series Capacitors on Eldorado-Lugo 500kV T/L.</t>
    </r>
  </si>
  <si>
    <t>CET-ET-TP-RL-754601</t>
  </si>
  <si>
    <t>(Removal/Expense) Eldorado</t>
  </si>
  <si>
    <t>CET-ET-TP-RL-754600</t>
  </si>
  <si>
    <t>(Removal/Expense) Mohave</t>
  </si>
  <si>
    <t>CET-ET-TP-RL-754604</t>
  </si>
  <si>
    <t>Total Eldorado-Lugo-Mohave (ELM) Series Cap Upgrades Project</t>
  </si>
  <si>
    <t>07558</t>
  </si>
  <si>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</si>
  <si>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CET-ET-TP-RL-755800</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</si>
  <si>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</si>
  <si>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CET-ET-TP-RL-755801</t>
  </si>
  <si>
    <t>Lake Success - Contingency</t>
  </si>
  <si>
    <t>7558-Cont</t>
  </si>
  <si>
    <t>Magunden-Springville No.1 &amp; No.2 Tower Replacement ("Lake Success Towers in Water")</t>
  </si>
  <si>
    <t>08077</t>
  </si>
  <si>
    <t>Control 115 kV CBs and MEER for ATRA</t>
  </si>
  <si>
    <t>CET-ET-TP-RL-807706</t>
  </si>
  <si>
    <t>Kramer 115 kV Relay Upgrades for ATRA</t>
  </si>
  <si>
    <t>CET-ET-TP-RL-807710</t>
  </si>
  <si>
    <t>Tortilla 115 kV CBs nand MEER for ATRA</t>
  </si>
  <si>
    <t>CET-ET-TP-RL-807713</t>
  </si>
  <si>
    <t>Eldorado 220 kV (Option 2): Cima-Pisgah #1 220kV (Pos 9N) and Cima-Pisgah #2 220kV (Pos 10N) A. 220 kV Switchrack -6 BCT Upgrades B. Relays -2 Racks -2 L90 -4 C60</t>
  </si>
  <si>
    <t>CET-ET-TP-RL-807703</t>
  </si>
  <si>
    <t>Pisgah 220 kV (Option 2): A. 220 kV Switchrack -8 BCT Upgrades B. Relays -8 Racks -4 L90 -4 C60</t>
  </si>
  <si>
    <t>CET-ET-TP-RL-807711</t>
  </si>
  <si>
    <t>Coolwater-Ivanpah-Baker-Dunn Siding-Mt Pass (Y21): Only perform coordination studies and adjust settings to existing relays, UC #149.</t>
  </si>
  <si>
    <t>CET-ET-TP-RL-807707</t>
  </si>
  <si>
    <t>Total Annual Transmission Reliability Assessment 2016 - Protection Upgrades (ATRA)</t>
  </si>
  <si>
    <t>08104</t>
  </si>
  <si>
    <t xml:space="preserve">New Moorpark-Pardee #4 230 kV line:  String roughly 25.5 mile section on vacant side of existing structures with 2B-1590. String roughly 6 miles of 1/2" EHS GW on existing structures.  </t>
  </si>
  <si>
    <t>CET-ET-TP-RL-810402</t>
  </si>
  <si>
    <t>Total Moorpark-Pardee 230 kV No. 4 Circuit Project</t>
  </si>
  <si>
    <t>08223</t>
  </si>
  <si>
    <t>Whirlwind AA Bank Centralized RAS. i. Whirlwind Substation.  Utilize two GE N60 logic processing relays or equivalent successor, identified under Section 2(b)(i)1.b.i of this Appendix A, to send tripping signals to the Large Generating Facility.</t>
  </si>
  <si>
    <t>CET-ET-TP-RN-822300</t>
  </si>
  <si>
    <t>Tehachapi CRAS: i. Whirlwind Substation. Install two GE N60 logic processing relays or equivalent successor to send tripping signals to the Large Generating Facility.</t>
  </si>
  <si>
    <t>CET-ET-TP-RN-822301</t>
  </si>
  <si>
    <t>Willy Interconnection at Whirlwind Substation</t>
  </si>
  <si>
    <t>08298</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</si>
  <si>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</si>
  <si>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CET-ET-TP-RN-829803</t>
  </si>
  <si>
    <t>Vincent Substation (RNU).1. Remove and salvage Green panels 3R thru 8R in 220kV Relay room, relocate all necessary various auxiliary equipment from green boards to new steel Relay Racks..2. Install new RTU in place of removed green boards, cutover existin</t>
  </si>
  <si>
    <t>CET-ET-TP-RN-829800</t>
  </si>
  <si>
    <t>Bellefield Solar Farm Reliability Network Upgrades</t>
  </si>
  <si>
    <t>08294</t>
  </si>
  <si>
    <t xml:space="preserve">Pardee Substation
Upgrade 220kV Position 17 CB's (#4172, 5172, 6172) and Position 19 CB's (#4192, 5192, 6192) and associated equipment. </t>
  </si>
  <si>
    <t>CET-ET-TP-RL-829400</t>
  </si>
  <si>
    <t>Pardee-Sylmar No. 1 and No. 2 230kV Line Rating Increase Project</t>
  </si>
  <si>
    <t>08355</t>
  </si>
  <si>
    <t>Tehachapi CRAS – Monitoring infrastructure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</si>
  <si>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CET-ET-TP-RN-835500</t>
  </si>
  <si>
    <t>Tehachapi CRAS – Monitoring infrastructure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</si>
  <si>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CET-ET-TP-RN-835502</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</si>
  <si>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</si>
  <si>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CET-ET-TP-RN-835503</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</si>
  <si>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</si>
  <si>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CET-ET-TP-RN-835504</t>
  </si>
  <si>
    <t>Whirlwind Substation Tehachapi CRAS – Tripping infrastructure i. Whirlwind Substation. 1. Install six (6) GE N60 logic processing relays or equivalent successor to send tripping signals to the Large Generating Facility. 2. Perform centralized RAS programming and testing to the new centralized RAS relay.</t>
  </si>
  <si>
    <t>TOT909-Q1631 -Glenfeliz Solar Farm</t>
  </si>
  <si>
    <t>08358</t>
  </si>
  <si>
    <t xml:space="preserve">Eldorado Substation IF (RNU) Participate and modify the planned Lugo-Victorville CRAS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</si>
  <si>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</si>
  <si>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TOT796/Q1341, Yellow Pine 2, LLC, Install Reliability Network Upgrades Eldorado 500/220kV (T)7588
</t>
  </si>
  <si>
    <t>08107</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</si>
  <si>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</si>
  <si>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CET-ET-TP-RN-810701</t>
  </si>
  <si>
    <t>08100</t>
  </si>
  <si>
    <t>Whirlwind Substation (NU): a. Utilize the shared 230 kV position at Whirlwind Substation to terminate the Rattlesnake-Whirlwind 220kV Transmission Line.</t>
  </si>
  <si>
    <t>CET-ET-TP-RN-810000</t>
  </si>
  <si>
    <t>08220</t>
  </si>
  <si>
    <t>Red Bluff Sub:Install line/relays/add points.</t>
  </si>
  <si>
    <t>CET-ET-TP-RN-822004</t>
  </si>
  <si>
    <t>08201</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</si>
  <si>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</si>
  <si>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CET-ET-TP-RN-820100</t>
  </si>
  <si>
    <t>08285</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</si>
  <si>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</si>
  <si>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CET-ET-TP-RN-828500</t>
  </si>
  <si>
    <t>08448</t>
  </si>
  <si>
    <t xml:space="preserve">Laguna Bell Sub
1.Replace existing 220kV CB 21 with new 220kV CB, 4000A, 63kA, with new foundation
2.Replace existing 220kV CB 22 with new 220kV CB, 4000A, 63kA, with new foundation
3.Replace existing two (2) 230kV group operated DS, horizontal, center </t>
  </si>
  <si>
    <t>CET-ET-TP-RL-844800</t>
  </si>
  <si>
    <t>Reconductor approximately 5 miles of existing Laguna Bell - Mesa No.1 230 kV Line with ACCC conductor.</t>
  </si>
  <si>
    <t>CET-ET-TP-RL-844801</t>
  </si>
  <si>
    <t>Laguna Bell-Mesa No. 1 Reconductor - Section 2 (CAISO TPP Project)</t>
  </si>
  <si>
    <t>Laguna Bell-Mesa No. 1 Reconductor - Section 3 (CAISO TPP Project)</t>
  </si>
  <si>
    <t>Laguna Bell-Mesa No. 1 Reconductor - Section 4 (CAISO TPP Project)</t>
  </si>
  <si>
    <t>Laguna Bell-Mesa No. 1 Reconductor - Section 5 (CAISO TPP Project)</t>
  </si>
  <si>
    <t>Laguna Bell-Mesa No. 1 Reconductor - Section 6 (CAISO TPP Project)</t>
  </si>
  <si>
    <t>Laguna Bell-Mesa No. 1 Reconductor - Section 8 (CAISO TPP Project)</t>
  </si>
  <si>
    <t>Laguna Bell-Mesa No. 1 Reconductor - Section 7 (CAISO TPP Project)</t>
  </si>
  <si>
    <t>Laguna Bell-Velasco 220kv NEW Getaway TS</t>
  </si>
  <si>
    <t>La Fresa-Laguna Bell 220kv NEW Getaway T</t>
  </si>
  <si>
    <t>Del Amo-Laguna Bell 220kv NEW Getaway TS</t>
  </si>
  <si>
    <t>Laguna Bell-Mesa No. 1 Reconductor - Sec</t>
  </si>
  <si>
    <t>Laguna Bell-Mesa No. 1 Reconductor - Section 9 M0T2 to M0T1</t>
  </si>
  <si>
    <t>Laguna Bell-Mesa No. 1 230 kV Line Rating Increase Project</t>
  </si>
  <si>
    <t>08269</t>
  </si>
  <si>
    <t>Whirlwind Substation: Power System Controls.
1. Add points to the RTUs at Whirlwind Substation.
2. Modify the existing RAS program to support the additional relays.</t>
  </si>
  <si>
    <t>CET-ET-TP-RL-826900</t>
  </si>
  <si>
    <t>08270</t>
  </si>
  <si>
    <t xml:space="preserve">Whirlwind Substation:
- Perform relay coordination study.
- Install two (2) GE N60 logic processing relays or equivalent successor to send tripping signals to the Large Generating Facility [Tehachapi CRAS]
- Install two (2) GE N60 logic processing relays </t>
  </si>
  <si>
    <t>CET-ET-CR-WC-827000</t>
  </si>
  <si>
    <t>08426</t>
  </si>
  <si>
    <t xml:space="preserve">Eldorado Substation (NU)
IRNU
1. Conduct relay coordination study
2. Review As-Built drawings
Eldorado Substation-(NU)
1. Install two GE N60 logic processing relays or equivalent
2. Modity the existing program to support new relays
Eldorado Substation 
</t>
  </si>
  <si>
    <t>CET-ET-CR-WC-842600</t>
  </si>
  <si>
    <t>08474</t>
  </si>
  <si>
    <t>Antelope Sub: Replace all 41 66 kV Circuit Breakers from 40 kA to 50 kA.Perform Ground Grid Study.Replace 101 66 kV disconnect switches &amp; 45 66 kV PTs.Remove 15 steel lattice structures .Install 15 dead-end structures..Relay that needs to be reset.At Ante</t>
  </si>
  <si>
    <t>CET-ET-TP-RN-847401</t>
  </si>
  <si>
    <t>08538</t>
  </si>
  <si>
    <t xml:space="preserve">Red Bluff (GRNU):.a.West of Colorado River CRAS and/or West of Colorado River CRAS Inland/Devers Extension – tripping infrastructure.  1.Red Bluff Substation..      i.Install one (1) set (2 total) of GE N60 logic processing relays or equivalent successor </t>
  </si>
  <si>
    <t>CET-ET-TP-RN-853800</t>
  </si>
  <si>
    <t>08602</t>
  </si>
  <si>
    <t>Sylmar Sub: Replace 230kV/220kV Transformer with one rated for 1290 MVA normal and 1610 MVA Emergency (Procurement Only)</t>
  </si>
  <si>
    <t>CET-ET-LG-SU-860200</t>
  </si>
  <si>
    <t>08576</t>
  </si>
  <si>
    <t xml:space="preserve">Antelope - Whirlwind - Raise approximately 9 towers in order to fix ground clearance and increase line rating to 3421/3880 MVA </t>
  </si>
  <si>
    <t>CET-ET-TP-RN-857600</t>
  </si>
  <si>
    <t>08336</t>
  </si>
  <si>
    <t xml:space="preserve">Atlas Solar Generating Facility: 
Power System Controls (RNU)
Add points to the RTUs at the Generating Facility.
 </t>
  </si>
  <si>
    <t>CET-ET-CR-WC-833600</t>
  </si>
  <si>
    <t>Atlas Solar Project</t>
  </si>
  <si>
    <t>08411</t>
  </si>
  <si>
    <t>2.	Whirlwind AA Bank CRAS
a.	Whirlwind Substation
Utilize two (2) GE N60 logic processing relays or equivalent successor, identified under Section 2.(b)(i)3.a of this Appendix A, to send tripping signals to the Large Generating Facility. 
b.	Telecommunica</t>
  </si>
  <si>
    <t>CET-ET-TP-RN-841101</t>
  </si>
  <si>
    <t>3.	Tehachapi CRAS
a.	Whirlwind Substation
Install two (2) GE N60 logic processing relays or equivalent successor to send tripping signals to the Large Generating Facility. 
b.	Telecommunication
Install channel banks and associated equipment at Whirlwind S</t>
  </si>
  <si>
    <t>CET-ET-TP-RN-841100</t>
  </si>
  <si>
    <t>Cyclone Solar Project</t>
  </si>
  <si>
    <t>08418</t>
  </si>
  <si>
    <t>Laguna Bell Substation Interconnection Reliability Network Upgrades</t>
  </si>
  <si>
    <t>CET-ET-TP-RN-841802</t>
  </si>
  <si>
    <t xml:space="preserve">Rio Hondo Substation
General Reliability Network Upgrades:
Conduct ground grid study </t>
  </si>
  <si>
    <t>CET-ET-TP-RN-841801</t>
  </si>
  <si>
    <t xml:space="preserve">Lewis Substation
General Reliability Network Upgrades:
Conduct ground grid study
</t>
  </si>
  <si>
    <t>CET-ET-TP-RN-841800</t>
  </si>
  <si>
    <t>Commerce Energy Storage Project</t>
  </si>
  <si>
    <t>08342</t>
  </si>
  <si>
    <t xml:space="preserve">Windhub Substation
Transmission Substation (IRNU) 
-Install two (2) 500 kV line position.
-Install Four (4) 500 kV circuit breakers. 
-Install Twenty-four (24) 500 kV disconnect switches. 
-Install protection relays.
</t>
  </si>
  <si>
    <t>CET-ET-CR-WC-834205</t>
  </si>
  <si>
    <t>Windhub Substation
Transmission Substation (GRNU) 
Install four (4) GE N60 logic processing relays or equivalent successor to monitor and detect transmission line outages 
-Install two (2) ethernet switches   
-Install one (1) satellite clock
-Perform cen</t>
  </si>
  <si>
    <t>CET-ET-CR-WC-834204</t>
  </si>
  <si>
    <t xml:space="preserve">Whirlwind Sub-
Perform centralized RAS programming and testing to the new centralized RAS relays
-Install two (2) GE N60 logic processing relays or equivalent successor to monitor and detect transmission line outages at Whirlwind Substation
</t>
  </si>
  <si>
    <t>CET-ET-CR-WC-834203</t>
  </si>
  <si>
    <t>Vincent Substation
Transmission Substation (GRNU)
-Install six (6) GE N60 logic processing relays or equivalent successor to send tripping signals to the Generating Facility. 
-Perform centralized RAS programming and testing to the new centralized RAS rel</t>
  </si>
  <si>
    <t>CET-ET-CR-WC-834202</t>
  </si>
  <si>
    <t>Midway Substation
Transmission Substation (GRNU) 
-Install four (4) GE N60 logic processing relays or equivalent successor to monitor and detect transmission line outages 
-Install two (2) ethernet switches   
-Install one (1) satellite clock
-Perform cen</t>
  </si>
  <si>
    <t>CET-ET-CR-WC-834201</t>
  </si>
  <si>
    <t xml:space="preserve"> Sanborn Hybrid 3</t>
  </si>
  <si>
    <t>08490</t>
  </si>
  <si>
    <t>Eldorado Sub
Ivanpah Area RAS (GRNU)
Add project as an eligible participant for tripping
i. Eldorado Substation
1. Utilize existing N60 relays. 
2. Modify relay settings, update document controls, test relays for new logic for tripping BESS units. 
ii.P</t>
  </si>
  <si>
    <t>CET-ET-CR-WC-849002</t>
  </si>
  <si>
    <t>Eldorado Substation 
Lugo-Victorville CRAS (GRNU)
1. Utilize planned CRAS relays planned for RAS to CRAS conversion. 
2. Modify and perform CRAS programming and testing to the existing CRAS relays to trip entire project as a single tripping block.   
ii</t>
  </si>
  <si>
    <t>CET-ET-CR-WC-849000</t>
  </si>
  <si>
    <t>Silver State South Solar Project</t>
  </si>
  <si>
    <t>08357</t>
  </si>
  <si>
    <t>Pardee Substation Interconnection-(RNU): 1. a. Install four (4) GE N60 logic processing relays or equivalent successor to monitor and detect transmission line outages.    b. Perform centralized RAS programming and testing to the new centralized RAS relays</t>
  </si>
  <si>
    <t>CET-ET-CR-WC-835706</t>
  </si>
  <si>
    <t>CET-ET-CR-WC-835710</t>
  </si>
  <si>
    <t>08473</t>
  </si>
  <si>
    <t>DEVERS 220 KV/115 KV</t>
  </si>
  <si>
    <t>CET-ET-TP-RL-847301</t>
  </si>
  <si>
    <t>Devers 220 kV/115 kV Substation:
1. Moving the Devers-Vista No.2 220 kV T/L from Position 8 South to Position 7 South 
     ―  Install one Breaker and two Disconnectors   
2. Moving the Devers No.1AA Bank from Position 1X North to Position 1 North 
     ―</t>
  </si>
  <si>
    <t>CET-ET-TP-RL-847300</t>
  </si>
  <si>
    <t>08038</t>
  </si>
  <si>
    <t>Ellis Ph2 RLA SCE:Re</t>
  </si>
  <si>
    <t>CET-ET-CR-WS-803800</t>
  </si>
  <si>
    <t>08556</t>
  </si>
  <si>
    <t>ELDORADO SUBSTATION</t>
  </si>
  <si>
    <t>CET-ET-TP-RN-855600</t>
  </si>
  <si>
    <t>08555</t>
  </si>
  <si>
    <t>CET-ET-TP-RN-855500</t>
  </si>
  <si>
    <t>08487</t>
  </si>
  <si>
    <t>MIRAGE SUB: INSTALL</t>
  </si>
  <si>
    <t>CET-ET-TP-RL-848700</t>
  </si>
  <si>
    <t>08599</t>
  </si>
  <si>
    <t>CET-ET-TP-RL-859900</t>
  </si>
  <si>
    <t>08612</t>
  </si>
  <si>
    <t>Wildlife Substation, General Reliability Network Upgrades (GRNU).Details from Executed Generator Interconnection Agreement 9/6/2023:.(i) Reliability Network Upgrades. The Distribution Provider shall:.1. General Reliability Network Upgrade (GRNU)..	a. West</t>
  </si>
  <si>
    <t>CET-ET-TP-RN-861200</t>
  </si>
  <si>
    <t>08519</t>
  </si>
  <si>
    <t>Relocate 220 kV lines to split Barre 220 kV switchrack into two bus-sections.</t>
  </si>
  <si>
    <t>CET-ET-TP-RL-851901</t>
  </si>
  <si>
    <t>Barre 230 kV Switchrack to Breaker-and-a-Half</t>
  </si>
  <si>
    <t>CET-ET-TP-RL-851900</t>
  </si>
  <si>
    <t>Whirlwind Substation – 
-  Perform one (1) local relay coordination study
- a. Install two (2) GE N60 logic processing relays or equivalent successor to send tripping signals to the Large Generating Facility.
b. Power System Controls.
i. Perform centraliz</t>
  </si>
  <si>
    <t>CET-ET-CR-WC-827700</t>
  </si>
  <si>
    <t>WHIRLWIND SUBSTATION</t>
  </si>
  <si>
    <t>CET-ET-CR-WC-831900</t>
  </si>
  <si>
    <t>VESTAL-INSTALL FACIL</t>
  </si>
  <si>
    <t>CET-ET-CR-WC-832000</t>
  </si>
  <si>
    <t>PARDEE - PASTORIA -</t>
  </si>
  <si>
    <t>CET-ET-CR-WC-832005</t>
  </si>
  <si>
    <t>Kramer Substation (GRNU): One Time Cost
Mojave Desert RAS - Tripping Infrastructure 
Note: Analytic associated with the Mojave Desert RAS to be incorporated by the initial sync date which is scheduled for March of 2025. The analytic associated with the NO</t>
  </si>
  <si>
    <t>CET-ET-TP-RN-852800</t>
  </si>
  <si>
    <t>Colorado River Substation (GRNU).- Conduct a relay coordination study.- Add points to the RTU at Colorado River Substation</t>
  </si>
  <si>
    <t>CET-ET-TP-RN-854101</t>
  </si>
  <si>
    <t>Colorado River Substation (IRNU)."As-Built" drawings Review .Review “As-Built” drawings, information, and documents, as applicable for the Interconnection Customer’s Interconnection Facilities and Generating Facility submitted by the Interconnection Custo</t>
  </si>
  <si>
    <t>CET-ET-TP-RN-854102</t>
  </si>
  <si>
    <t>Colorado River Substation - (IRNU Dedicated) a. Install one (1) 220 kV line position which includes the following equipment: i. Two (2)  220 kV circuit breakers. ii. One (1) 220 kV group operated disconnect switch with grounding attachment. iii. Three (3)</t>
  </si>
  <si>
    <t>CET-ET-CR-WC-854604</t>
  </si>
  <si>
    <t>Colorado River Substation - (IRNU Shared) a. Expand the existing switchrack four (4) positions</t>
  </si>
  <si>
    <t>CET-ET-TP-RN-854601</t>
  </si>
  <si>
    <t xml:space="preserve">Environmental Activities, Permits, and Licensing. - (IRNU Dedicated)
1. Perform the required environmental activities and obtain the required licensing and permits for the installation of the Dedicated Interconnection Reliability Network Upgrades. </t>
  </si>
  <si>
    <t>Environmental Activities, Permits, and
Licensing - (IRNU Shared)
a. Perform the required environmental activities and obtain the required licensing and permits for the installation of the Shared Interconnection Reliability Network Upgrades.</t>
  </si>
  <si>
    <t>Devers 220kV SCD mitigation - (GRNU) i. Devers Substation 1. Replace one (1) existing 220kV circuit breaker and associated equipment with one (1) 63kA circuit breaker.</t>
  </si>
  <si>
    <t>COLORADO RIVER SUBST</t>
  </si>
  <si>
    <t>CET-ET-CR-WC-854705</t>
  </si>
  <si>
    <t>CET-ET-CR-WC-854706</t>
  </si>
  <si>
    <t>Note: Shared cost split between TOT1006 Grace Energy Project (50%) &amp; TOT1013 Cobalt Project(50%). 
Environmental Activities, Permits, and Licensing - (IRNU Shared)
Perform and/or coordinate the required environmental activities and obtain required licensi</t>
  </si>
  <si>
    <t>CET-ET-TP-RN-854701</t>
  </si>
  <si>
    <t>Environmental Activities, Permits, and Licensing - (IRNU Sole)
Perform and/or coordinate the required environmental activities and obtain required licensing and permits for the installation of the Interconnection Reliability Network Upgrades, if applicabl</t>
  </si>
  <si>
    <t>CET-ET-TP-RN-854702</t>
  </si>
  <si>
    <t>Vincent Substation.Moorpark Centralized RAS - Reliability Network Upgrade Cost.Install 2 new logic processing relays to detect Vincent line outages..Install 2 Ethernet switches..Install 1 satellite clock..Perform centralized RAS programming and testing to</t>
  </si>
  <si>
    <t>CET-ET-TP-RN-868601</t>
  </si>
  <si>
    <t>Santa Clara Substation.Big Creek-Pastoria CRAS Conversion as part of Short Circuit Duty Mitigation - Reliability Network Upgrade Cost.Install two (2) GE N60 logic processing relays or equivalent successor to monitor and detect transmission line outages..I</t>
  </si>
  <si>
    <t>CET-ET-TP-RN-868604</t>
  </si>
  <si>
    <t>Total Transmission Project Reliability</t>
  </si>
  <si>
    <t>Infrastructure Replacement</t>
  </si>
  <si>
    <t>03138</t>
  </si>
  <si>
    <t>Sylmar Convertor Station: Misc Cap</t>
  </si>
  <si>
    <t>CET-OT-OT-ME-313800</t>
  </si>
  <si>
    <t>Blanket Specifics</t>
  </si>
  <si>
    <t>04651</t>
  </si>
  <si>
    <t>Palo Verde Switchrack: Misc Cap</t>
  </si>
  <si>
    <t>CET-OT-OT-ME-465100</t>
  </si>
  <si>
    <t>Total LADWP/Palo Verde - WORK PERFORMED BY OPERATING AGENT</t>
  </si>
  <si>
    <t>06424</t>
  </si>
  <si>
    <t>Advanced Technology Capital IIJA DOE</t>
  </si>
  <si>
    <t>CET-OT-OT-AT-642423</t>
  </si>
  <si>
    <t>04211</t>
  </si>
  <si>
    <t>Replace Bulk Power Circuit Breakers (220kV and Above)</t>
  </si>
  <si>
    <t>CET-ET-IR-CB-421100</t>
  </si>
  <si>
    <t>04756</t>
  </si>
  <si>
    <t>Substation Miscellaneous Equipment Additions &amp; Betterment</t>
  </si>
  <si>
    <t>CET-ET-IR-ME-475600</t>
  </si>
  <si>
    <t>04837</t>
  </si>
  <si>
    <t>Replace SAS Infrastructure (FERC)</t>
  </si>
  <si>
    <t>CET-ET-IR-RP-483701</t>
  </si>
  <si>
    <t>05089</t>
  </si>
  <si>
    <t xml:space="preserve">Bulk Power 500kV &amp; 220kV Line Relay Replacement </t>
  </si>
  <si>
    <t>CET-ET-IR-RP-508900</t>
  </si>
  <si>
    <t>05210</t>
  </si>
  <si>
    <t>Substation Transformer Bank Replacement Program (AA-Bank &amp; A-Bank)</t>
  </si>
  <si>
    <t>CET-ET-IR-TB-521001</t>
  </si>
  <si>
    <t>07713</t>
  </si>
  <si>
    <t>Substation Switchrack Rebuilds (FERC)</t>
  </si>
  <si>
    <t>CET-ET-IR-RB-771301</t>
  </si>
  <si>
    <t>07716</t>
  </si>
  <si>
    <t>Substation Batteries &amp; Chargers (FERC)</t>
  </si>
  <si>
    <t>CET-ET-IR-ME-771601</t>
  </si>
  <si>
    <t>07637</t>
  </si>
  <si>
    <t>Substation Facility Capital Maintenance</t>
  </si>
  <si>
    <t>COS-00-RE-MA-NE7637</t>
  </si>
  <si>
    <t>06987</t>
  </si>
  <si>
    <t>Substation HVAC Redundancy Program</t>
  </si>
  <si>
    <t>COS-00-RE-MA-SBHVAC</t>
  </si>
  <si>
    <t>08074</t>
  </si>
  <si>
    <t>Corporate Real Estate Infrastructure Upgrades</t>
  </si>
  <si>
    <t>COS-00-RE-IU-250011</t>
  </si>
  <si>
    <t>Substation Reliability Upgrades - Antelope</t>
  </si>
  <si>
    <t>COS-00-RE-AD-SR0001</t>
  </si>
  <si>
    <t>Substation Reliability Upgrades - Pardee</t>
  </si>
  <si>
    <t>COS-00-RE-AD-SR0003</t>
  </si>
  <si>
    <t>07392</t>
  </si>
  <si>
    <t>Seismic Program - Bus Rel (FERC)</t>
  </si>
  <si>
    <t>COS-00-SP-BR-000000</t>
  </si>
  <si>
    <t>Seismic Program - Trans Subs (FERC)</t>
  </si>
  <si>
    <t>COS-00-SP-TD-000000</t>
  </si>
  <si>
    <t>Seismic Program - Trans Lines</t>
  </si>
  <si>
    <t>COS-00-SP-TD-000002</t>
  </si>
  <si>
    <t xml:space="preserve">Seismic Assessment and Mitigation Program for Transmission Assets </t>
  </si>
  <si>
    <t>Physical Security Enhancement Programs:</t>
  </si>
  <si>
    <t>07949</t>
  </si>
  <si>
    <t>Protection of Grid Infrastructure Assets (formerly, Physical Security Systems - Electric Facilities)</t>
  </si>
  <si>
    <t>COS-00-CS-CS-745400</t>
  </si>
  <si>
    <t>COS-00-CS-CS-745401</t>
  </si>
  <si>
    <t>07820</t>
  </si>
  <si>
    <t>Corporate Security - CIP-014</t>
  </si>
  <si>
    <t>COS-00-CS-CS-782000</t>
  </si>
  <si>
    <t>07573</t>
  </si>
  <si>
    <t>Substation Fence/Gate (Cu Theft) (aka, Security Fence and Lights Upgrade) (FERC)</t>
  </si>
  <si>
    <t>CET-ET-IR-ME-757301</t>
  </si>
  <si>
    <t>08042</t>
  </si>
  <si>
    <t>500/230 kV (ES-5070): Physical Security Tier 2</t>
  </si>
  <si>
    <t>CET-ET-IR-ME-804201</t>
  </si>
  <si>
    <t>500/230 kV (ES-5031): Physical Security Tier 2</t>
  </si>
  <si>
    <t>CET-ET-IR-ME-804206</t>
  </si>
  <si>
    <t>500/230 kV (ES-8369): Physical Security Tier 2</t>
  </si>
  <si>
    <t>500/230 kV (ES-8367): Physical Security Tier 2</t>
  </si>
  <si>
    <t>CET-ET-IR-ME-804200</t>
  </si>
  <si>
    <t>500/230 kV (ES-5023): Physical Security Tier 2</t>
  </si>
  <si>
    <t>500/230 kV (ES-8079): Physical Security Tier 2</t>
  </si>
  <si>
    <t>500/230 kV (ES-5042): Physical Security Tier 2</t>
  </si>
  <si>
    <t>500/230 kV (ES-5021): Physical Security Tier 2</t>
  </si>
  <si>
    <t>500/230 kV (ES-5064): Physical Security Tier 2</t>
  </si>
  <si>
    <t>Physical Security Projects (Tiers 2 &amp; 3)</t>
  </si>
  <si>
    <t>Total Physical Security Enhancement Programs</t>
  </si>
  <si>
    <t>Total Infrastructure Replacement</t>
  </si>
  <si>
    <t>Grid Applications</t>
  </si>
  <si>
    <t>08345</t>
  </si>
  <si>
    <t>Mohave -Install 150 linear -ft of 4' x 4' cable tray -Install one (1) pair of monitoring relays -Install one (1) SEL-2407 Satellite Clock -Install six (6) sets of tripping relays to trip interconnection customers -Install two (2) Ethernet Switch -Remove existing RAS relays &amp; infrastructure</t>
  </si>
  <si>
    <t>CET-ET-GA-CR-834500</t>
  </si>
  <si>
    <t>Eldorado -Install 150 linear -ft of 4' x 4' cable tray -Install four (4) Ethernet Switches -Install four (4) pairs of monitoring relays -Install fourteen (14) pairs of tripping relays to customers -Install one (1) SEL-2407 Satellite Clock -Remove existing RAS relays &amp; infrastructure</t>
  </si>
  <si>
    <t>CET-ET-GA-CR-834501</t>
  </si>
  <si>
    <t>Total  Lugo-Victorville Centralized RAS</t>
  </si>
  <si>
    <t>06446</t>
  </si>
  <si>
    <t>VARIOUS: INSTALL PHASOR MEASUREMENT SYSTEM</t>
  </si>
  <si>
    <t>CET-ET-GA-EM-644606</t>
  </si>
  <si>
    <t>Total Grid Apps</t>
  </si>
  <si>
    <t>PWRD Blankets</t>
  </si>
  <si>
    <t>06957</t>
  </si>
  <si>
    <t>WAMPAC program</t>
  </si>
  <si>
    <t>CET-ET-TP-RL-695799</t>
  </si>
  <si>
    <t>03363</t>
  </si>
  <si>
    <t>Substation Planned Maintenance Replacements</t>
  </si>
  <si>
    <t>CET-PD-IR-SP-SUBSNW</t>
  </si>
  <si>
    <t>Substation Unplanned Maintenance Replacements</t>
  </si>
  <si>
    <t>CET-PD-BM-SU-SUBSNW</t>
  </si>
  <si>
    <t>Substation - Storm</t>
  </si>
  <si>
    <t>CET-PD-ST-SS-SUBSNW</t>
  </si>
  <si>
    <t>Substation Maintenance, Breakdown, &amp; Storm</t>
  </si>
  <si>
    <t>07890</t>
  </si>
  <si>
    <t>Pardee-Pastoria 220kV: Re-conductor (San Joaquin &amp; North Coast)</t>
  </si>
  <si>
    <t>CET-PD-IR-TP-789000</t>
  </si>
  <si>
    <t>Transmission Maintenance Planned - OH Conductors</t>
  </si>
  <si>
    <t>07887</t>
  </si>
  <si>
    <t>Switch Replacement</t>
  </si>
  <si>
    <t>CET-PD-IR-TP-788701</t>
  </si>
  <si>
    <t>03364</t>
  </si>
  <si>
    <t>Transmission Breakdown Maintenance Unplanned</t>
  </si>
  <si>
    <t>CET-PD-BM-TU-TRSJAC</t>
  </si>
  <si>
    <t>Transmission Tower Corrosion Program</t>
  </si>
  <si>
    <t>CET-PD-IR-TS-TRSJAC</t>
  </si>
  <si>
    <t>Transmission Small Civil</t>
  </si>
  <si>
    <t>CET-PD-IR-TC-TRSJAC</t>
  </si>
  <si>
    <t>Transmission Grid-Based Maintenance</t>
  </si>
  <si>
    <t>CET-PD-IR-TG-TRSJAC</t>
  </si>
  <si>
    <t>Transmission Maintenance &amp; Breakdown Maintenance</t>
  </si>
  <si>
    <t>04056</t>
  </si>
  <si>
    <t>Steel Stub Pole Remediation (Trans)</t>
  </si>
  <si>
    <t>CET-PD-OT-SF-TRORAN</t>
  </si>
  <si>
    <t>Transmission Poles (Pole Loading  &amp; Deteriorated Pole Programs)</t>
  </si>
  <si>
    <t>07298</t>
  </si>
  <si>
    <t>Transmission Line Rating Remediation (Exempt from Licensing)</t>
  </si>
  <si>
    <t>CET-PD-OT-PJ-729801</t>
  </si>
  <si>
    <t>03362</t>
  </si>
  <si>
    <t>Critical Infrastructure Spares - FERC Spare Transformer Equipment Program (STEP)/Emergency</t>
  </si>
  <si>
    <t>CET-PD-CI-CI-CRINSP</t>
  </si>
  <si>
    <t>03367</t>
  </si>
  <si>
    <t>Substation - Claim</t>
  </si>
  <si>
    <t>CET-PD-CL-SC-SUBSNW</t>
  </si>
  <si>
    <t>Transmission - Claim</t>
  </si>
  <si>
    <t>CET-PD-CL-TC-TRSJAC</t>
  </si>
  <si>
    <t>Transmission - Storm</t>
  </si>
  <si>
    <t>CET-PD-ST-TS-TRSJAC</t>
  </si>
  <si>
    <t>Transmission Storm &amp; Claims</t>
  </si>
  <si>
    <t>08224</t>
  </si>
  <si>
    <t>Trans Emerg Dry Fuels Remediation FERC</t>
  </si>
  <si>
    <t>CET-PD-FR-TF-822601</t>
  </si>
  <si>
    <t>EOI Replacements - T (FERC)</t>
  </si>
  <si>
    <t>CET-PD-WM-TP-822401</t>
  </si>
  <si>
    <t>Transmission Splice FERC</t>
  </si>
  <si>
    <t>CET-PD-WM-TS-822401</t>
  </si>
  <si>
    <t>Total PWRD Blankets</t>
  </si>
  <si>
    <t>Total Non-Incentive Transmission Projects</t>
  </si>
  <si>
    <t>Total Forecast Specific Project Expenditures (Closing by December 2026)</t>
  </si>
  <si>
    <t>Total Forecast Blanket Expenditures (Closing by December 2026)</t>
  </si>
  <si>
    <t>New Inyo 230 kV Shunt Reactor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</si>
</sst>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_);[Red]\(0\)"/>
    <numFmt numFmtId="165" formatCode="[$-409]mmm\-yy;@"/>
    <numFmt numFmtId="166" formatCode="_(* #,##0_);_(* \(#,##0\);_(* &quot;-&quot;??_);_(@_)"/>
    <numFmt numFmtId="167" formatCode="0####"/>
    <numFmt numFmtId="168" formatCode="#,##0.0;[Red]\(#,##0.0\);0.0"/>
  </numFmts>
  <fonts count="12" x14ac:knownFonts="1">
    <font>
      <sz val="10"/>
      <name val="Arial"/>
      <family val="2"/>
    </font>
    <font>
      <sz val="10"/>
      <name val="Arial"/>
      <family val="2"/>
    </font>
    <font>
      <b/>
      <sz val="10"/>
      <name val="Arial"/>
      <family val="2"/>
    </font>
    <font>
      <sz val="10"/>
      <color indexed="8"/>
      <name val="Arial"/>
      <family val="2"/>
    </font>
    <font>
      <b/>
      <sz val="14"/>
      <name val="Arial"/>
      <family val="2"/>
    </font>
    <font>
      <b/>
      <sz val="11"/>
      <name val="Calibri"/>
      <family val="2"/>
      <scheme val="minor"/>
    </font>
    <font>
      <sz val="10"/>
      <color rgb="FFFF0000"/>
      <name val="Arial"/>
      <family val="2"/>
    </font>
    <font>
      <u/>
      <sz val="10"/>
      <name val="Arial"/>
      <family val="2"/>
    </font>
    <font>
      <sz val="11"/>
      <name val="Calibri"/>
      <family val="2"/>
      <scheme val="minor"/>
    </font>
    <font>
      <sz val="10"/>
      <color rgb="FF00B050"/>
      <name val="Arial"/>
      <family val="2"/>
    </font>
    <font>
      <b/>
      <sz val="11"/>
      <name val="Arial"/>
      <family val="2"/>
    </font>
    <font>
      <sz val="11"/>
      <name val="Arial"/>
      <family val="2"/>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108">
    <xf numFmtId="0" fontId="0" fillId="0" borderId="0" xfId="0"/>
    <xf numFmtId="0" fontId="1" fillId="0" borderId="0" xfId="2" applyAlignment="1">
      <alignment vertical="top"/>
    </xf>
    <xf numFmtId="0" fontId="1" fillId="0" borderId="0" xfId="2" applyAlignment="1">
      <alignment horizontal="left" vertical="top" wrapText="1"/>
    </xf>
    <xf numFmtId="164" fontId="1" fillId="0" borderId="0" xfId="2" applyNumberFormat="1" applyAlignment="1">
      <alignment horizontal="left" vertical="top"/>
    </xf>
    <xf numFmtId="0" fontId="1" fillId="0" borderId="0" xfId="2" applyAlignment="1">
      <alignment horizontal="center" vertical="top"/>
    </xf>
    <xf numFmtId="165" fontId="2" fillId="0" borderId="0" xfId="2" applyNumberFormat="1" applyFont="1" applyAlignment="1">
      <alignment horizontal="center" vertical="top"/>
    </xf>
    <xf numFmtId="166" fontId="1" fillId="0" borderId="0" xfId="1" applyNumberFormat="1" applyFont="1" applyFill="1" applyAlignment="1">
      <alignment vertical="top"/>
    </xf>
    <xf numFmtId="167" fontId="2" fillId="0" borderId="0" xfId="3" applyNumberFormat="1" applyFont="1" applyAlignment="1">
      <alignment horizontal="left" vertical="top" wrapText="1"/>
    </xf>
    <xf numFmtId="0" fontId="1" fillId="0" borderId="0" xfId="3" applyFont="1" applyAlignment="1">
      <alignment horizontal="left" vertical="top" wrapText="1"/>
    </xf>
    <xf numFmtId="0" fontId="1" fillId="0" borderId="0" xfId="3" applyFont="1" applyAlignment="1">
      <alignment vertical="top"/>
    </xf>
    <xf numFmtId="164" fontId="1" fillId="0" borderId="0" xfId="3" applyNumberFormat="1" applyFont="1" applyAlignment="1">
      <alignment horizontal="center" vertical="top"/>
    </xf>
    <xf numFmtId="0" fontId="1" fillId="0" borderId="0" xfId="3" applyFont="1" applyAlignment="1">
      <alignment horizontal="center" vertical="top"/>
    </xf>
    <xf numFmtId="165" fontId="2" fillId="0" borderId="0" xfId="3" applyNumberFormat="1" applyFont="1" applyAlignment="1">
      <alignment horizontal="center" vertical="top"/>
    </xf>
    <xf numFmtId="166" fontId="1" fillId="0" borderId="0" xfId="1" applyNumberFormat="1" applyFont="1" applyFill="1" applyAlignment="1">
      <alignment horizontal="right" vertical="top"/>
    </xf>
    <xf numFmtId="0" fontId="2" fillId="0" borderId="1" xfId="2" applyFont="1" applyBorder="1" applyAlignment="1">
      <alignment horizontal="center" vertical="top"/>
    </xf>
    <xf numFmtId="165" fontId="2" fillId="0" borderId="2" xfId="2" applyNumberFormat="1" applyFont="1" applyBorder="1" applyAlignment="1">
      <alignment horizontal="center" vertical="top"/>
    </xf>
    <xf numFmtId="166" fontId="2" fillId="0" borderId="3" xfId="1" applyNumberFormat="1" applyFont="1" applyFill="1" applyBorder="1" applyAlignment="1">
      <alignment horizontal="centerContinuous" vertical="top"/>
    </xf>
    <xf numFmtId="166" fontId="2" fillId="0" borderId="4" xfId="1" applyNumberFormat="1" applyFont="1" applyFill="1" applyBorder="1" applyAlignment="1">
      <alignment horizontal="centerContinuous" vertical="top"/>
    </xf>
    <xf numFmtId="166" fontId="2" fillId="0" borderId="5" xfId="1" applyNumberFormat="1" applyFont="1" applyFill="1" applyBorder="1" applyAlignment="1">
      <alignment horizontal="centerContinuous" vertical="top"/>
    </xf>
    <xf numFmtId="0" fontId="2" fillId="0" borderId="0" xfId="2" applyFont="1" applyAlignment="1">
      <alignment vertical="top"/>
    </xf>
    <xf numFmtId="0" fontId="2" fillId="0" borderId="6" xfId="3" applyFont="1" applyBorder="1" applyAlignment="1">
      <alignment horizontal="center" vertical="top"/>
    </xf>
    <xf numFmtId="0" fontId="2" fillId="0" borderId="7" xfId="3" quotePrefix="1" applyFont="1" applyBorder="1" applyAlignment="1">
      <alignment horizontal="left" vertical="top" wrapText="1"/>
    </xf>
    <xf numFmtId="0" fontId="2" fillId="0" borderId="7" xfId="3" applyFont="1" applyBorder="1" applyAlignment="1">
      <alignment vertical="top"/>
    </xf>
    <xf numFmtId="49" fontId="2" fillId="0" borderId="7" xfId="3" applyNumberFormat="1" applyFont="1" applyBorder="1" applyAlignment="1">
      <alignment horizontal="left" vertical="top"/>
    </xf>
    <xf numFmtId="0" fontId="2" fillId="0" borderId="7" xfId="3" applyFont="1" applyBorder="1" applyAlignment="1">
      <alignment horizontal="center" vertical="top"/>
    </xf>
    <xf numFmtId="0" fontId="1" fillId="0" borderId="8" xfId="3" applyFont="1" applyBorder="1" applyAlignment="1">
      <alignment horizontal="center" vertical="top"/>
    </xf>
    <xf numFmtId="0" fontId="2" fillId="0" borderId="6" xfId="1" applyNumberFormat="1" applyFont="1" applyFill="1" applyBorder="1" applyAlignment="1">
      <alignment horizontal="center" vertical="top" wrapText="1"/>
    </xf>
    <xf numFmtId="0" fontId="2" fillId="0" borderId="9" xfId="1" applyNumberFormat="1" applyFont="1" applyFill="1" applyBorder="1" applyAlignment="1">
      <alignment horizontal="center" vertical="top"/>
    </xf>
    <xf numFmtId="0" fontId="2" fillId="0" borderId="10" xfId="1" applyNumberFormat="1" applyFont="1" applyFill="1" applyBorder="1" applyAlignment="1">
      <alignment horizontal="center" vertical="top"/>
    </xf>
    <xf numFmtId="0" fontId="2" fillId="0" borderId="7" xfId="1" applyNumberFormat="1" applyFont="1" applyFill="1" applyBorder="1" applyAlignment="1">
      <alignment horizontal="center" vertical="top"/>
    </xf>
    <xf numFmtId="0" fontId="2" fillId="0" borderId="11" xfId="1" applyNumberFormat="1" applyFont="1" applyFill="1" applyBorder="1" applyAlignment="1">
      <alignment horizontal="center" vertical="top"/>
    </xf>
    <xf numFmtId="0" fontId="2" fillId="0" borderId="0" xfId="3" applyFont="1" applyAlignment="1">
      <alignment horizontal="center" vertical="top"/>
    </xf>
    <xf numFmtId="0" fontId="2" fillId="0" borderId="0" xfId="3" quotePrefix="1" applyFont="1" applyAlignment="1">
      <alignment horizontal="left" vertical="top" wrapText="1"/>
    </xf>
    <xf numFmtId="0" fontId="2" fillId="0" borderId="0" xfId="3" applyFont="1" applyAlignment="1">
      <alignment vertical="top"/>
    </xf>
    <xf numFmtId="164" fontId="2" fillId="0" borderId="0" xfId="3" applyNumberFormat="1" applyFont="1" applyAlignment="1">
      <alignment horizontal="left" vertical="top"/>
    </xf>
    <xf numFmtId="166" fontId="2" fillId="0" borderId="0" xfId="1" applyNumberFormat="1" applyFont="1" applyFill="1" applyAlignment="1">
      <alignment horizontal="center" vertical="top"/>
    </xf>
    <xf numFmtId="166" fontId="1" fillId="0" borderId="0" xfId="1" applyNumberFormat="1" applyFont="1" applyFill="1" applyAlignment="1">
      <alignment horizontal="center" vertical="top"/>
    </xf>
    <xf numFmtId="0" fontId="4" fillId="0" borderId="0" xfId="3" applyFont="1" applyAlignment="1">
      <alignment vertical="top"/>
    </xf>
    <xf numFmtId="0" fontId="1" fillId="0" borderId="0" xfId="0" applyFont="1" applyAlignment="1">
      <alignment horizontal="left" vertical="top" wrapText="1"/>
    </xf>
    <xf numFmtId="164" fontId="1" fillId="0" borderId="0" xfId="3" applyNumberFormat="1" applyFont="1" applyAlignment="1">
      <alignment horizontal="left" vertical="top"/>
    </xf>
    <xf numFmtId="166" fontId="1" fillId="0" borderId="0" xfId="1" applyNumberFormat="1" applyFont="1" applyFill="1" applyBorder="1" applyAlignment="1">
      <alignment vertical="top"/>
    </xf>
    <xf numFmtId="0" fontId="1" fillId="0" borderId="0" xfId="3" applyFont="1" applyAlignment="1">
      <alignment vertical="top" wrapText="1"/>
    </xf>
    <xf numFmtId="164" fontId="2" fillId="0" borderId="0" xfId="3" applyNumberFormat="1" applyFont="1" applyAlignment="1">
      <alignment horizontal="center" vertical="top"/>
    </xf>
    <xf numFmtId="167" fontId="1" fillId="0" borderId="0" xfId="3" applyNumberFormat="1" applyFont="1" applyAlignment="1">
      <alignment horizontal="left" vertical="top" wrapText="1"/>
    </xf>
    <xf numFmtId="0" fontId="1" fillId="0" borderId="0" xfId="0" applyFont="1" applyAlignment="1">
      <alignment vertical="top"/>
    </xf>
    <xf numFmtId="164" fontId="1" fillId="0" borderId="0" xfId="0" applyNumberFormat="1" applyFont="1" applyAlignment="1">
      <alignment horizontal="center" vertical="top"/>
    </xf>
    <xf numFmtId="167" fontId="2" fillId="0" borderId="0" xfId="3" quotePrefix="1" applyNumberFormat="1" applyFont="1" applyAlignment="1">
      <alignment horizontal="left" vertical="top" wrapText="1"/>
    </xf>
    <xf numFmtId="0" fontId="2" fillId="0" borderId="0" xfId="3" applyFont="1" applyAlignment="1">
      <alignment horizontal="left" vertical="top" wrapText="1"/>
    </xf>
    <xf numFmtId="166" fontId="2" fillId="0" borderId="12" xfId="1" applyNumberFormat="1" applyFont="1" applyFill="1" applyBorder="1" applyAlignment="1">
      <alignment vertical="top"/>
    </xf>
    <xf numFmtId="0" fontId="2" fillId="0" borderId="0" xfId="3" applyFont="1" applyAlignment="1">
      <alignment vertical="top" wrapText="1"/>
    </xf>
    <xf numFmtId="166" fontId="2" fillId="0" borderId="13" xfId="1" applyNumberFormat="1" applyFont="1" applyFill="1" applyBorder="1" applyAlignment="1">
      <alignment horizontal="right" vertical="top" wrapText="1"/>
    </xf>
    <xf numFmtId="166" fontId="2" fillId="0" borderId="0" xfId="1" applyNumberFormat="1" applyFont="1" applyFill="1" applyAlignment="1">
      <alignment horizontal="right" vertical="top" wrapText="1"/>
    </xf>
    <xf numFmtId="166" fontId="1" fillId="0" borderId="0" xfId="1" applyNumberFormat="1" applyFont="1" applyFill="1" applyAlignment="1">
      <alignment horizontal="right" vertical="top" wrapText="1"/>
    </xf>
    <xf numFmtId="0" fontId="5" fillId="0" borderId="0" xfId="0" applyFont="1" applyAlignment="1">
      <alignment vertical="top"/>
    </xf>
    <xf numFmtId="166" fontId="2" fillId="0" borderId="13" xfId="1" applyNumberFormat="1" applyFont="1" applyFill="1" applyBorder="1" applyAlignment="1">
      <alignment vertical="top"/>
    </xf>
    <xf numFmtId="166" fontId="1" fillId="0" borderId="0" xfId="1" applyNumberFormat="1" applyFont="1" applyFill="1"/>
    <xf numFmtId="0" fontId="2" fillId="0" borderId="0" xfId="0" applyFont="1" applyAlignment="1">
      <alignment horizontal="left" vertical="top" wrapText="1"/>
    </xf>
    <xf numFmtId="0" fontId="1" fillId="0" borderId="0" xfId="0" applyFont="1" applyAlignment="1">
      <alignment horizontal="center" vertical="top"/>
    </xf>
    <xf numFmtId="0" fontId="1" fillId="0" borderId="0" xfId="0" applyFont="1" applyAlignment="1">
      <alignment vertical="center" wrapText="1"/>
    </xf>
    <xf numFmtId="166" fontId="2" fillId="0" borderId="0" xfId="1" applyNumberFormat="1" applyFont="1" applyFill="1" applyBorder="1" applyAlignment="1">
      <alignment vertical="top"/>
    </xf>
    <xf numFmtId="0" fontId="6" fillId="0" borderId="0" xfId="2" applyFont="1" applyAlignment="1">
      <alignment vertical="top"/>
    </xf>
    <xf numFmtId="165" fontId="1" fillId="0" borderId="0" xfId="0" quotePrefix="1" applyNumberFormat="1" applyFont="1" applyAlignment="1">
      <alignment horizontal="left" vertical="top" wrapText="1"/>
    </xf>
    <xf numFmtId="0" fontId="8" fillId="0" borderId="0" xfId="0" applyFont="1"/>
    <xf numFmtId="0" fontId="8" fillId="0" borderId="0" xfId="0" applyFont="1" applyAlignment="1">
      <alignment horizontal="left" vertical="center" wrapText="1"/>
    </xf>
    <xf numFmtId="0" fontId="8" fillId="0" borderId="0" xfId="0" applyFont="1" applyAlignment="1">
      <alignment horizontal="center"/>
    </xf>
    <xf numFmtId="166" fontId="8" fillId="0" borderId="0" xfId="1" applyNumberFormat="1" applyFont="1" applyFill="1"/>
    <xf numFmtId="166" fontId="2" fillId="0" borderId="0" xfId="1" applyNumberFormat="1" applyFont="1" applyFill="1" applyAlignment="1">
      <alignment vertical="top"/>
    </xf>
    <xf numFmtId="166" fontId="1" fillId="0" borderId="14" xfId="1" applyNumberFormat="1" applyFont="1" applyFill="1" applyBorder="1" applyAlignment="1">
      <alignment vertical="top"/>
    </xf>
    <xf numFmtId="0" fontId="1" fillId="0" borderId="0" xfId="0" applyFont="1" applyAlignment="1">
      <alignment horizontal="left"/>
    </xf>
    <xf numFmtId="0" fontId="1" fillId="0" borderId="0" xfId="3" quotePrefix="1" applyFont="1" applyAlignment="1">
      <alignment horizontal="center" vertical="top"/>
    </xf>
    <xf numFmtId="165" fontId="1" fillId="0" borderId="0" xfId="3" applyNumberFormat="1" applyFont="1" applyAlignment="1">
      <alignment horizontal="center" vertical="top"/>
    </xf>
    <xf numFmtId="165" fontId="2" fillId="0" borderId="0" xfId="3" applyNumberFormat="1" applyFont="1" applyAlignment="1">
      <alignment horizontal="center" vertical="center"/>
    </xf>
    <xf numFmtId="0" fontId="1" fillId="0" borderId="0" xfId="3" applyFont="1" applyAlignment="1">
      <alignment horizontal="left" vertical="top"/>
    </xf>
    <xf numFmtId="0" fontId="4" fillId="0" borderId="0" xfId="3" applyFont="1" applyAlignment="1">
      <alignment horizontal="left" vertical="top"/>
    </xf>
    <xf numFmtId="165" fontId="2" fillId="0" borderId="0" xfId="3" applyNumberFormat="1" applyFont="1" applyAlignment="1">
      <alignment horizontal="left" vertical="top"/>
    </xf>
    <xf numFmtId="166" fontId="1" fillId="0" borderId="14" xfId="1" applyNumberFormat="1" applyFont="1" applyFill="1" applyBorder="1" applyAlignment="1">
      <alignment horizontal="right" vertical="top"/>
    </xf>
    <xf numFmtId="166" fontId="1" fillId="0" borderId="14" xfId="1" applyNumberFormat="1" applyFont="1" applyFill="1" applyBorder="1" applyAlignment="1">
      <alignment horizontal="right" vertical="top" wrapText="1"/>
    </xf>
    <xf numFmtId="165" fontId="2" fillId="0" borderId="0" xfId="3" applyNumberFormat="1" applyFont="1" applyAlignment="1">
      <alignment horizontal="center" vertical="top" wrapText="1"/>
    </xf>
    <xf numFmtId="166" fontId="2" fillId="0" borderId="0" xfId="1" applyNumberFormat="1" applyFont="1" applyFill="1" applyAlignment="1">
      <alignment horizontal="right" vertical="top"/>
    </xf>
    <xf numFmtId="0" fontId="0" fillId="0" borderId="0" xfId="2" applyFont="1" applyAlignment="1">
      <alignment vertical="top"/>
    </xf>
    <xf numFmtId="0" fontId="9" fillId="0" borderId="0" xfId="2" applyFont="1" applyAlignment="1">
      <alignment vertical="top"/>
    </xf>
    <xf numFmtId="0" fontId="2" fillId="0" borderId="0" xfId="3" quotePrefix="1" applyFont="1" applyAlignment="1">
      <alignment vertical="top" wrapText="1"/>
    </xf>
    <xf numFmtId="166" fontId="2" fillId="0" borderId="12" xfId="1" applyNumberFormat="1" applyFont="1" applyFill="1" applyBorder="1"/>
    <xf numFmtId="167" fontId="2" fillId="0" borderId="0" xfId="3" quotePrefix="1" applyNumberFormat="1" applyFont="1" applyAlignment="1">
      <alignment horizontal="left" vertical="top"/>
    </xf>
    <xf numFmtId="166" fontId="2" fillId="0" borderId="14" xfId="1" applyNumberFormat="1" applyFont="1" applyFill="1" applyBorder="1" applyAlignment="1">
      <alignment vertical="top"/>
    </xf>
    <xf numFmtId="166" fontId="2" fillId="0" borderId="0" xfId="1" applyNumberFormat="1" applyFont="1" applyFill="1" applyBorder="1" applyAlignment="1">
      <alignment horizontal="right" vertical="top" wrapText="1"/>
    </xf>
    <xf numFmtId="166" fontId="2" fillId="0" borderId="12" xfId="1" applyNumberFormat="1" applyFont="1" applyFill="1" applyBorder="1" applyAlignment="1">
      <alignment horizontal="right" vertical="top" wrapText="1"/>
    </xf>
    <xf numFmtId="167" fontId="1" fillId="0" borderId="0" xfId="3" quotePrefix="1" applyNumberFormat="1" applyFont="1" applyAlignment="1">
      <alignment horizontal="left" vertical="top" wrapText="1"/>
    </xf>
    <xf numFmtId="168" fontId="1" fillId="0" borderId="0" xfId="0" applyNumberFormat="1" applyFont="1"/>
    <xf numFmtId="166" fontId="2" fillId="0" borderId="0" xfId="1" applyNumberFormat="1" applyFont="1" applyFill="1"/>
    <xf numFmtId="166" fontId="1" fillId="0" borderId="0" xfId="1" applyNumberFormat="1" applyFont="1" applyFill="1" applyAlignment="1">
      <alignment vertical="center"/>
    </xf>
    <xf numFmtId="0" fontId="1" fillId="0" borderId="0" xfId="3" quotePrefix="1" applyFont="1" applyAlignment="1">
      <alignment vertical="top" wrapText="1"/>
    </xf>
    <xf numFmtId="166" fontId="2" fillId="0" borderId="13" xfId="1" applyNumberFormat="1" applyFont="1" applyFill="1" applyBorder="1" applyAlignment="1">
      <alignment horizontal="right" vertical="top"/>
    </xf>
    <xf numFmtId="166" fontId="2" fillId="0" borderId="14" xfId="1" applyNumberFormat="1" applyFont="1" applyFill="1" applyBorder="1" applyAlignment="1">
      <alignment horizontal="center" vertical="top"/>
    </xf>
    <xf numFmtId="166" fontId="2" fillId="0" borderId="14" xfId="1" applyNumberFormat="1" applyFont="1" applyFill="1" applyBorder="1" applyAlignment="1">
      <alignment horizontal="right" vertical="top"/>
    </xf>
    <xf numFmtId="166" fontId="2" fillId="0" borderId="0" xfId="1" applyNumberFormat="1" applyFont="1" applyFill="1" applyBorder="1" applyAlignment="1">
      <alignment horizontal="right" vertical="top"/>
    </xf>
    <xf numFmtId="166" fontId="1" fillId="0" borderId="0" xfId="1" applyNumberFormat="1" applyFont="1" applyFill="1" applyBorder="1" applyAlignment="1">
      <alignment horizontal="right" vertical="top"/>
    </xf>
    <xf numFmtId="0" fontId="10" fillId="0" borderId="0" xfId="3" applyFont="1" applyAlignment="1">
      <alignment horizontal="left" vertical="top"/>
    </xf>
    <xf numFmtId="0" fontId="10" fillId="0" borderId="0" xfId="3" applyFont="1" applyAlignment="1">
      <alignment horizontal="left" vertical="top" wrapText="1"/>
    </xf>
    <xf numFmtId="0" fontId="10" fillId="0" borderId="0" xfId="3" applyFont="1" applyAlignment="1">
      <alignment vertical="top"/>
    </xf>
    <xf numFmtId="0" fontId="11" fillId="0" borderId="0" xfId="3" applyFont="1" applyAlignment="1">
      <alignment horizontal="left" vertical="top"/>
    </xf>
    <xf numFmtId="164" fontId="2" fillId="0" borderId="0" xfId="2" applyNumberFormat="1" applyFont="1" applyAlignment="1">
      <alignment horizontal="left" vertical="top" shrinkToFit="1"/>
    </xf>
    <xf numFmtId="164" fontId="10" fillId="0" borderId="0" xfId="2" applyNumberFormat="1" applyFont="1" applyAlignment="1">
      <alignment vertical="top" shrinkToFit="1"/>
    </xf>
    <xf numFmtId="0" fontId="11" fillId="0" borderId="0" xfId="2" applyFont="1" applyAlignment="1">
      <alignment vertical="top" shrinkToFit="1"/>
    </xf>
    <xf numFmtId="166" fontId="1" fillId="0" borderId="0" xfId="1" applyNumberFormat="1" applyFont="1" applyFill="1" applyBorder="1" applyAlignment="1">
      <alignment horizontal="center" vertical="top"/>
    </xf>
    <xf numFmtId="0" fontId="1" fillId="0" borderId="0" xfId="0" applyFont="1" applyAlignment="1">
      <alignment horizontal="center"/>
    </xf>
    <xf numFmtId="0" fontId="1" fillId="0" borderId="0" xfId="3" applyFont="1" applyAlignment="1">
      <alignment horizontal="center" vertical="top" wrapText="1"/>
    </xf>
    <xf numFmtId="0" fontId="10"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3185B7EB-3C3B-4EE3-9A27-4B6F15D21B6E}"/>
    <cellStyle name="Normal_Sheet1" xfId="3" xr:uid="{122DD14D-25F7-43D1-98DA-EC36F1D3318C}"/>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A586F-FCD5-4FB9-AEFC-93C3F09AF44D}">
  <dimension ref="A1:EM286"/>
  <sheetViews>
    <sheetView showGridLines="0" tabSelected="1" zoomScale="80" zoomScaleNormal="80" zoomScaleSheetLayoutView="80" zoomScalePageLayoutView="80" workbookViewId="0">
      <selection activeCell="B3" sqref="B3"/>
    </sheetView>
  </sheetViews>
  <sheetFormatPr defaultColWidth="9.26953125" defaultRowHeight="13" customHeight="1" x14ac:dyDescent="0.25"/>
  <cols>
    <col min="1" max="1" width="1.54296875" style="1" customWidth="1"/>
    <col min="2" max="2" width="8.81640625" style="1" customWidth="1"/>
    <col min="3" max="3" width="62.54296875" style="2" customWidth="1"/>
    <col min="4" max="4" width="26.81640625" style="1" customWidth="1"/>
    <col min="5" max="5" width="12" style="3" customWidth="1"/>
    <col min="6" max="6" width="13" style="4" customWidth="1"/>
    <col min="7" max="7" width="18.26953125" style="5" customWidth="1"/>
    <col min="8" max="8" width="13" style="6" customWidth="1"/>
    <col min="9" max="10" width="10.54296875" style="6" customWidth="1"/>
    <col min="11" max="11" width="11.7265625" style="6" customWidth="1"/>
    <col min="12" max="13" width="10.54296875" style="6" customWidth="1"/>
    <col min="14" max="14" width="9.54296875" style="6" customWidth="1"/>
    <col min="15" max="15" width="10.54296875" style="6" customWidth="1"/>
    <col min="17" max="16384" width="9.26953125" style="1"/>
  </cols>
  <sheetData>
    <row r="1" spans="1:143" customFormat="1" ht="12.75" customHeight="1" thickBot="1" x14ac:dyDescent="0.3">
      <c r="A1" s="1"/>
      <c r="B1" s="7"/>
      <c r="C1" s="8"/>
      <c r="D1" s="9"/>
      <c r="E1" s="10"/>
      <c r="F1" s="11"/>
      <c r="G1" s="12"/>
      <c r="H1" s="13"/>
      <c r="I1" s="6"/>
      <c r="J1" s="6"/>
      <c r="K1" s="6"/>
      <c r="L1" s="6"/>
      <c r="M1" s="6"/>
      <c r="N1" s="6"/>
      <c r="O1" s="6"/>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row>
    <row r="2" spans="1:143" customFormat="1" ht="13" customHeight="1" thickBot="1" x14ac:dyDescent="0.3">
      <c r="A2" s="1"/>
      <c r="B2" s="1"/>
      <c r="C2" s="2"/>
      <c r="D2" s="1"/>
      <c r="E2" s="3"/>
      <c r="F2" s="14" t="s">
        <v>0</v>
      </c>
      <c r="G2" s="15"/>
      <c r="H2" s="16" t="s">
        <v>1</v>
      </c>
      <c r="I2" s="17"/>
      <c r="J2" s="17"/>
      <c r="K2" s="18"/>
      <c r="L2" s="16" t="s">
        <v>2</v>
      </c>
      <c r="M2" s="17"/>
      <c r="N2" s="17"/>
      <c r="O2" s="18"/>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row>
    <row r="3" spans="1:143" s="19" customFormat="1" ht="30.75" customHeight="1" thickBot="1" x14ac:dyDescent="0.3">
      <c r="B3" s="20" t="s">
        <v>3</v>
      </c>
      <c r="C3" s="21" t="s">
        <v>4</v>
      </c>
      <c r="D3" s="22" t="s">
        <v>5</v>
      </c>
      <c r="E3" s="23" t="s">
        <v>6</v>
      </c>
      <c r="F3" s="24" t="s">
        <v>7</v>
      </c>
      <c r="G3" s="25" t="s">
        <v>8</v>
      </c>
      <c r="H3" s="26" t="s">
        <v>9</v>
      </c>
      <c r="I3" s="27">
        <v>2025</v>
      </c>
      <c r="J3" s="27">
        <v>2026</v>
      </c>
      <c r="K3" s="28" t="s">
        <v>10</v>
      </c>
      <c r="L3" s="29" t="s">
        <v>9</v>
      </c>
      <c r="M3" s="27">
        <v>2025</v>
      </c>
      <c r="N3" s="27">
        <v>2026</v>
      </c>
      <c r="O3" s="30" t="s">
        <v>10</v>
      </c>
    </row>
    <row r="4" spans="1:143" s="19" customFormat="1" ht="13" customHeight="1" x14ac:dyDescent="0.25">
      <c r="B4" s="31"/>
      <c r="C4" s="32"/>
      <c r="D4" s="33"/>
      <c r="E4" s="34"/>
      <c r="F4" s="11"/>
      <c r="G4" s="12"/>
      <c r="H4" s="35"/>
      <c r="I4" s="35"/>
      <c r="J4" s="35"/>
      <c r="K4" s="36"/>
      <c r="L4" s="35"/>
      <c r="M4" s="35"/>
      <c r="N4" s="35"/>
      <c r="O4" s="36"/>
    </row>
    <row r="5" spans="1:143" customFormat="1" ht="18" x14ac:dyDescent="0.25">
      <c r="A5" s="1"/>
      <c r="B5" s="37" t="s">
        <v>11</v>
      </c>
      <c r="C5" s="38"/>
      <c r="D5" s="9"/>
      <c r="E5" s="39"/>
      <c r="F5" s="11"/>
      <c r="G5" s="12"/>
      <c r="H5" s="35"/>
      <c r="I5" s="40"/>
      <c r="J5" s="40"/>
      <c r="K5" s="40"/>
      <c r="L5" s="6"/>
      <c r="M5" s="40"/>
      <c r="N5" s="40"/>
      <c r="O5" s="40"/>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row>
    <row r="6" spans="1:143" customFormat="1" ht="13" customHeight="1" x14ac:dyDescent="0.25">
      <c r="A6" s="1"/>
      <c r="B6" s="41"/>
      <c r="C6" s="38"/>
      <c r="D6" s="9"/>
      <c r="E6" s="39"/>
      <c r="F6" s="11"/>
      <c r="G6" s="12"/>
      <c r="H6" s="35"/>
      <c r="I6" s="40"/>
      <c r="J6" s="40"/>
      <c r="K6" s="40"/>
      <c r="L6" s="6"/>
      <c r="M6" s="40"/>
      <c r="N6" s="40"/>
      <c r="O6" s="40"/>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row>
    <row r="7" spans="1:143" customFormat="1" ht="18" x14ac:dyDescent="0.25">
      <c r="A7" s="1"/>
      <c r="B7" s="37" t="s">
        <v>12</v>
      </c>
      <c r="C7" s="32"/>
      <c r="D7" s="33"/>
      <c r="E7" s="42"/>
      <c r="F7" s="11"/>
      <c r="G7" s="12"/>
      <c r="H7" s="35"/>
      <c r="I7" s="35"/>
      <c r="J7" s="35"/>
      <c r="K7" s="36"/>
      <c r="L7" s="35"/>
      <c r="M7" s="35"/>
      <c r="N7" s="35"/>
      <c r="O7" s="36"/>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row>
    <row r="8" spans="1:143" customFormat="1" ht="13" customHeight="1" x14ac:dyDescent="0.25">
      <c r="A8" s="1"/>
      <c r="B8" s="43"/>
      <c r="C8" s="38"/>
      <c r="D8" s="44"/>
      <c r="E8" s="45"/>
      <c r="F8" s="11"/>
      <c r="G8" s="12"/>
      <c r="H8" s="40"/>
      <c r="I8" s="6"/>
      <c r="J8" s="6"/>
      <c r="K8" s="40"/>
      <c r="L8" s="40"/>
      <c r="M8" s="40"/>
      <c r="N8" s="40"/>
      <c r="O8" s="40"/>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row>
    <row r="9" spans="1:143" customFormat="1" ht="13" customHeight="1" x14ac:dyDescent="0.25">
      <c r="A9" s="1"/>
      <c r="B9" s="46" t="s">
        <v>13</v>
      </c>
      <c r="C9" s="8" t="s">
        <v>14</v>
      </c>
      <c r="D9" s="11" t="s">
        <v>15</v>
      </c>
      <c r="E9" s="11">
        <v>903714980</v>
      </c>
      <c r="F9" s="11" t="s">
        <v>16</v>
      </c>
      <c r="G9" s="12">
        <v>45936</v>
      </c>
      <c r="H9" s="6">
        <v>1952.4271399999989</v>
      </c>
      <c r="I9" s="6">
        <v>654</v>
      </c>
      <c r="J9" s="6">
        <v>0</v>
      </c>
      <c r="K9" s="6">
        <f>SUM(H9:J9)</f>
        <v>2606.4271399999989</v>
      </c>
      <c r="L9" s="6">
        <v>1952.4271399999989</v>
      </c>
      <c r="M9" s="6">
        <v>654</v>
      </c>
      <c r="N9" s="6">
        <v>0</v>
      </c>
      <c r="O9" s="6">
        <f>SUM(L9:N9)</f>
        <v>2606.4271399999989</v>
      </c>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row>
    <row r="10" spans="1:143" customFormat="1" ht="13" customHeight="1" x14ac:dyDescent="0.25">
      <c r="A10" s="1"/>
      <c r="B10" s="46"/>
      <c r="C10" s="8"/>
      <c r="D10" s="11"/>
      <c r="E10" s="11"/>
      <c r="F10" s="11"/>
      <c r="G10" s="12"/>
      <c r="H10" s="6"/>
      <c r="I10" s="6"/>
      <c r="J10" s="6"/>
      <c r="K10" s="6"/>
      <c r="L10" s="6"/>
      <c r="M10" s="6"/>
      <c r="N10" s="6"/>
      <c r="O10" s="6"/>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row>
    <row r="11" spans="1:143" customFormat="1" ht="13" customHeight="1" x14ac:dyDescent="0.25">
      <c r="A11" s="1"/>
      <c r="B11" s="46" t="s">
        <v>17</v>
      </c>
      <c r="C11" s="8" t="s">
        <v>18</v>
      </c>
      <c r="D11" s="11" t="s">
        <v>19</v>
      </c>
      <c r="E11" s="11">
        <v>903549492</v>
      </c>
      <c r="F11" s="11" t="s">
        <v>16</v>
      </c>
      <c r="G11" s="12">
        <v>46021</v>
      </c>
      <c r="H11" s="6">
        <v>1512.317600000001</v>
      </c>
      <c r="I11" s="6">
        <v>535</v>
      </c>
      <c r="J11" s="6">
        <v>940.60699999999997</v>
      </c>
      <c r="K11" s="6">
        <f>SUM(H11:J11)</f>
        <v>2987.9246000000012</v>
      </c>
      <c r="L11" s="6">
        <v>1512.317600000001</v>
      </c>
      <c r="M11" s="6">
        <v>535</v>
      </c>
      <c r="N11" s="6">
        <v>940.60699999999997</v>
      </c>
      <c r="O11" s="6">
        <f>SUM(L11:N11)</f>
        <v>2987.9246000000012</v>
      </c>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row>
    <row r="12" spans="1:143" customFormat="1" ht="13" customHeight="1" x14ac:dyDescent="0.25">
      <c r="A12" s="1"/>
      <c r="B12" s="46" t="s">
        <v>17</v>
      </c>
      <c r="C12" s="8" t="s">
        <v>20</v>
      </c>
      <c r="D12" s="11" t="s">
        <v>21</v>
      </c>
      <c r="E12" s="11">
        <v>903555087</v>
      </c>
      <c r="F12" s="11" t="s">
        <v>16</v>
      </c>
      <c r="G12" s="12">
        <v>46385</v>
      </c>
      <c r="H12" s="6">
        <v>334.11368000000004</v>
      </c>
      <c r="I12" s="6">
        <v>293.702</v>
      </c>
      <c r="J12" s="6">
        <v>1165</v>
      </c>
      <c r="K12" s="6">
        <f>SUM(H12:J12)</f>
        <v>1792.8156800000002</v>
      </c>
      <c r="L12" s="6">
        <v>334.11368000000004</v>
      </c>
      <c r="M12" s="6">
        <v>293.702</v>
      </c>
      <c r="N12" s="6">
        <v>1165</v>
      </c>
      <c r="O12" s="6">
        <f>SUM(L12:N12)</f>
        <v>1792.8156800000002</v>
      </c>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row>
    <row r="13" spans="1:143" s="19" customFormat="1" ht="13" customHeight="1" x14ac:dyDescent="0.25">
      <c r="B13" s="46" t="s">
        <v>17</v>
      </c>
      <c r="C13" s="47" t="s">
        <v>22</v>
      </c>
      <c r="D13" s="31"/>
      <c r="E13" s="31"/>
      <c r="F13" s="31"/>
      <c r="G13" s="12"/>
      <c r="H13" s="48">
        <f t="shared" ref="H13:O13" si="0">SUBTOTAL(9,H11:H12)</f>
        <v>1846.4312800000012</v>
      </c>
      <c r="I13" s="48">
        <f t="shared" si="0"/>
        <v>828.702</v>
      </c>
      <c r="J13" s="48">
        <f t="shared" si="0"/>
        <v>2105.607</v>
      </c>
      <c r="K13" s="48">
        <f t="shared" si="0"/>
        <v>4780.7402800000018</v>
      </c>
      <c r="L13" s="48">
        <f t="shared" si="0"/>
        <v>1846.4312800000012</v>
      </c>
      <c r="M13" s="48">
        <f t="shared" si="0"/>
        <v>828.702</v>
      </c>
      <c r="N13" s="48">
        <f t="shared" si="0"/>
        <v>2105.607</v>
      </c>
      <c r="O13" s="48">
        <f t="shared" si="0"/>
        <v>4780.7402800000018</v>
      </c>
    </row>
    <row r="14" spans="1:143" customFormat="1" ht="13" customHeight="1" x14ac:dyDescent="0.25">
      <c r="A14" s="1"/>
      <c r="B14" s="46"/>
      <c r="C14" s="8"/>
      <c r="D14" s="11"/>
      <c r="E14" s="11"/>
      <c r="F14" s="11"/>
      <c r="G14" s="12"/>
      <c r="H14" s="6"/>
      <c r="I14" s="6"/>
      <c r="J14" s="6"/>
      <c r="K14" s="6"/>
      <c r="L14" s="6"/>
      <c r="M14" s="6"/>
      <c r="N14" s="6"/>
      <c r="O14" s="6"/>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row>
    <row r="15" spans="1:143" s="19" customFormat="1" ht="13" customHeight="1" thickBot="1" x14ac:dyDescent="0.3">
      <c r="A15" s="1"/>
      <c r="B15" s="49"/>
      <c r="C15" s="47" t="s">
        <v>23</v>
      </c>
      <c r="D15" s="31"/>
      <c r="E15" s="42"/>
      <c r="F15" s="11"/>
      <c r="G15" s="12"/>
      <c r="H15" s="50">
        <f t="shared" ref="H15:O15" si="1">SUBTOTAL(9,H9:H14)</f>
        <v>3798.85842</v>
      </c>
      <c r="I15" s="50">
        <f t="shared" si="1"/>
        <v>1482.702</v>
      </c>
      <c r="J15" s="50">
        <f t="shared" si="1"/>
        <v>2105.607</v>
      </c>
      <c r="K15" s="50">
        <f t="shared" si="1"/>
        <v>7387.1674199999998</v>
      </c>
      <c r="L15" s="50">
        <f t="shared" si="1"/>
        <v>3798.85842</v>
      </c>
      <c r="M15" s="50">
        <f t="shared" si="1"/>
        <v>1482.702</v>
      </c>
      <c r="N15" s="50">
        <f t="shared" si="1"/>
        <v>2105.607</v>
      </c>
      <c r="O15" s="50">
        <f t="shared" si="1"/>
        <v>7387.1674199999998</v>
      </c>
    </row>
    <row r="16" spans="1:143" s="19" customFormat="1" ht="13" customHeight="1" thickTop="1" x14ac:dyDescent="0.25">
      <c r="A16" s="1"/>
      <c r="B16" s="49"/>
      <c r="C16" s="47"/>
      <c r="D16" s="31"/>
      <c r="E16" s="42"/>
      <c r="F16" s="11"/>
      <c r="G16" s="12"/>
      <c r="H16" s="51"/>
      <c r="I16" s="51"/>
      <c r="J16" s="51"/>
      <c r="K16" s="52"/>
      <c r="L16" s="51"/>
      <c r="M16" s="51"/>
      <c r="N16" s="51"/>
      <c r="O16" s="52"/>
    </row>
    <row r="17" spans="1:143" s="19" customFormat="1" ht="18" x14ac:dyDescent="0.25">
      <c r="A17" s="1"/>
      <c r="B17" s="37" t="s">
        <v>24</v>
      </c>
      <c r="C17" s="47"/>
      <c r="D17" s="31"/>
      <c r="E17" s="31"/>
      <c r="F17" s="11"/>
      <c r="G17" s="12"/>
      <c r="H17" s="51"/>
      <c r="I17" s="51"/>
      <c r="J17" s="51"/>
      <c r="K17" s="52"/>
      <c r="L17" s="51"/>
      <c r="M17" s="51"/>
      <c r="N17" s="51"/>
      <c r="O17" s="52"/>
    </row>
    <row r="18" spans="1:143" s="19" customFormat="1" ht="13" customHeight="1" x14ac:dyDescent="0.25">
      <c r="A18" s="1"/>
      <c r="B18" s="53" t="s">
        <v>25</v>
      </c>
      <c r="C18" s="8" t="s">
        <v>26</v>
      </c>
      <c r="D18" s="11" t="s">
        <v>27</v>
      </c>
      <c r="E18" s="11">
        <v>904042381</v>
      </c>
      <c r="F18" s="11" t="s">
        <v>33</v>
      </c>
      <c r="G18" s="12">
        <v>45979</v>
      </c>
      <c r="H18" s="52">
        <v>208.46332000000004</v>
      </c>
      <c r="I18" s="52">
        <v>1159.3009999999999</v>
      </c>
      <c r="J18" s="52">
        <v>0</v>
      </c>
      <c r="K18" s="52">
        <f>SUM(H18:J18)</f>
        <v>1367.76432</v>
      </c>
      <c r="L18" s="52">
        <v>208.46332000000004</v>
      </c>
      <c r="M18" s="52">
        <v>1159.3009999999999</v>
      </c>
      <c r="N18" s="52">
        <v>0</v>
      </c>
      <c r="O18" s="52">
        <f>SUM(L18:N18)</f>
        <v>1367.76432</v>
      </c>
    </row>
    <row r="19" spans="1:143" s="19" customFormat="1" ht="13" customHeight="1" x14ac:dyDescent="0.25">
      <c r="A19" s="1"/>
      <c r="B19" s="53"/>
      <c r="C19" s="8"/>
      <c r="D19" s="31"/>
      <c r="E19" s="11"/>
      <c r="F19" s="11"/>
      <c r="G19" s="12"/>
      <c r="H19" s="51"/>
      <c r="I19" s="51"/>
      <c r="J19" s="51"/>
      <c r="K19" s="52"/>
      <c r="L19" s="51"/>
      <c r="M19" s="51"/>
      <c r="N19" s="51"/>
      <c r="O19" s="52"/>
    </row>
    <row r="20" spans="1:143" s="19" customFormat="1" ht="13" customHeight="1" thickBot="1" x14ac:dyDescent="0.3">
      <c r="A20" s="1"/>
      <c r="B20" s="7"/>
      <c r="C20" s="47" t="s">
        <v>28</v>
      </c>
      <c r="D20" s="31"/>
      <c r="E20" s="31"/>
      <c r="F20" s="11"/>
      <c r="G20" s="12"/>
      <c r="H20" s="54">
        <f t="shared" ref="H20:O20" si="2">SUBTOTAL(9,H18)</f>
        <v>208.46332000000004</v>
      </c>
      <c r="I20" s="54">
        <f t="shared" si="2"/>
        <v>1159.3009999999999</v>
      </c>
      <c r="J20" s="54">
        <f t="shared" si="2"/>
        <v>0</v>
      </c>
      <c r="K20" s="54">
        <f t="shared" si="2"/>
        <v>1367.76432</v>
      </c>
      <c r="L20" s="54">
        <f t="shared" si="2"/>
        <v>208.46332000000004</v>
      </c>
      <c r="M20" s="54">
        <f t="shared" si="2"/>
        <v>1159.3009999999999</v>
      </c>
      <c r="N20" s="54">
        <f t="shared" si="2"/>
        <v>0</v>
      </c>
      <c r="O20" s="54">
        <f t="shared" si="2"/>
        <v>1367.76432</v>
      </c>
    </row>
    <row r="21" spans="1:143" s="19" customFormat="1" ht="13" customHeight="1" thickTop="1" x14ac:dyDescent="0.25">
      <c r="A21" s="1"/>
      <c r="B21" s="49"/>
      <c r="C21" s="47"/>
      <c r="D21" s="31"/>
      <c r="E21" s="31"/>
      <c r="F21" s="11"/>
      <c r="G21" s="12"/>
      <c r="H21" s="51"/>
      <c r="I21" s="51"/>
      <c r="J21" s="51"/>
      <c r="K21" s="52"/>
      <c r="L21" s="51"/>
      <c r="M21" s="51"/>
      <c r="N21" s="51"/>
      <c r="O21" s="52"/>
    </row>
    <row r="22" spans="1:143" customFormat="1" ht="18" x14ac:dyDescent="0.25">
      <c r="A22" s="1"/>
      <c r="B22" s="37" t="s">
        <v>29</v>
      </c>
      <c r="C22" s="8"/>
      <c r="D22" s="11"/>
      <c r="E22" s="11"/>
      <c r="F22" s="11"/>
      <c r="G22" s="12"/>
      <c r="H22" s="35"/>
      <c r="I22" s="55"/>
      <c r="J22" s="55"/>
      <c r="K22" s="55"/>
      <c r="L22" s="55"/>
      <c r="M22" s="55"/>
      <c r="N22" s="55"/>
      <c r="O22" s="55"/>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row>
    <row r="23" spans="1:143" customFormat="1" ht="13" customHeight="1" x14ac:dyDescent="0.25">
      <c r="A23" s="1"/>
      <c r="B23" s="43"/>
      <c r="C23" s="38"/>
      <c r="D23" s="11"/>
      <c r="E23" s="4"/>
      <c r="F23" s="11"/>
      <c r="G23" s="12"/>
      <c r="H23" s="55"/>
      <c r="I23" s="55"/>
      <c r="J23" s="55"/>
      <c r="K23" s="55"/>
      <c r="L23" s="55"/>
      <c r="M23" s="55"/>
      <c r="N23" s="55"/>
      <c r="O23" s="55"/>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row>
    <row r="24" spans="1:143" customFormat="1" ht="13" customHeight="1" x14ac:dyDescent="0.25">
      <c r="A24" s="1"/>
      <c r="B24" s="46" t="s">
        <v>30</v>
      </c>
      <c r="C24" s="38" t="s">
        <v>31</v>
      </c>
      <c r="D24" s="11" t="s">
        <v>32</v>
      </c>
      <c r="E24" s="4">
        <v>901394462</v>
      </c>
      <c r="F24" s="11" t="s">
        <v>33</v>
      </c>
      <c r="G24" s="12">
        <v>45380</v>
      </c>
      <c r="H24" s="6">
        <v>0</v>
      </c>
      <c r="I24" s="6">
        <v>3.4630000000000001</v>
      </c>
      <c r="J24" s="6">
        <v>0</v>
      </c>
      <c r="K24" s="6">
        <f>SUM(H24:J24)</f>
        <v>3.4630000000000001</v>
      </c>
      <c r="L24" s="6">
        <v>0</v>
      </c>
      <c r="M24" s="6">
        <v>1.2813099999999999</v>
      </c>
      <c r="N24" s="6">
        <v>0</v>
      </c>
      <c r="O24" s="6">
        <f>SUM(L24:N24)</f>
        <v>1.2813099999999999</v>
      </c>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row>
    <row r="25" spans="1:143" customFormat="1" ht="13" customHeight="1" x14ac:dyDescent="0.25">
      <c r="A25" s="1"/>
      <c r="B25" s="7">
        <v>7727</v>
      </c>
      <c r="C25" s="56" t="s">
        <v>34</v>
      </c>
      <c r="D25" s="11"/>
      <c r="E25" s="10"/>
      <c r="F25" s="11"/>
      <c r="G25" s="12"/>
      <c r="H25" s="48">
        <f t="shared" ref="H25:O25" si="3">SUBTOTAL(9,H24:H24)</f>
        <v>0</v>
      </c>
      <c r="I25" s="48">
        <f t="shared" si="3"/>
        <v>3.4630000000000001</v>
      </c>
      <c r="J25" s="48">
        <f t="shared" si="3"/>
        <v>0</v>
      </c>
      <c r="K25" s="48">
        <f t="shared" si="3"/>
        <v>3.4630000000000001</v>
      </c>
      <c r="L25" s="48">
        <f t="shared" si="3"/>
        <v>0</v>
      </c>
      <c r="M25" s="48">
        <f t="shared" si="3"/>
        <v>1.2813099999999999</v>
      </c>
      <c r="N25" s="48">
        <f t="shared" si="3"/>
        <v>0</v>
      </c>
      <c r="O25" s="48">
        <f t="shared" si="3"/>
        <v>1.2813099999999999</v>
      </c>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row>
    <row r="26" spans="1:143" customFormat="1" ht="13" customHeight="1" x14ac:dyDescent="0.25">
      <c r="A26" s="1"/>
      <c r="B26" s="43"/>
      <c r="C26" s="8"/>
      <c r="D26" s="11"/>
      <c r="E26" s="10"/>
      <c r="F26" s="11"/>
      <c r="G26" s="12"/>
      <c r="H26" s="55"/>
      <c r="I26" s="55"/>
      <c r="J26" s="55"/>
      <c r="K26" s="55"/>
      <c r="L26" s="55"/>
      <c r="M26" s="55"/>
      <c r="N26" s="55"/>
      <c r="O26" s="55"/>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row>
    <row r="27" spans="1:143" customFormat="1" ht="13" customHeight="1" x14ac:dyDescent="0.25">
      <c r="A27" s="1"/>
      <c r="B27" s="46" t="s">
        <v>35</v>
      </c>
      <c r="C27" s="38" t="s">
        <v>36</v>
      </c>
      <c r="D27" s="57" t="s">
        <v>37</v>
      </c>
      <c r="E27" s="57">
        <v>901665563</v>
      </c>
      <c r="F27" s="11" t="s">
        <v>16</v>
      </c>
      <c r="G27" s="12">
        <v>45888</v>
      </c>
      <c r="H27" s="6">
        <v>14336.611030000005</v>
      </c>
      <c r="I27" s="6">
        <v>16099</v>
      </c>
      <c r="J27" s="6">
        <v>1750</v>
      </c>
      <c r="K27" s="6">
        <f t="shared" ref="K27:K33" si="4">SUM(H27:J27)</f>
        <v>32185.611030000007</v>
      </c>
      <c r="L27" s="6">
        <v>14336.611030000005</v>
      </c>
      <c r="M27" s="6">
        <v>16099</v>
      </c>
      <c r="N27" s="6">
        <v>1750</v>
      </c>
      <c r="O27" s="6">
        <f t="shared" ref="O27:O33" si="5">SUM(L27:N27)</f>
        <v>32185.611030000007</v>
      </c>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row>
    <row r="28" spans="1:143" customFormat="1" ht="13" customHeight="1" x14ac:dyDescent="0.25">
      <c r="A28" s="1"/>
      <c r="B28" s="46" t="s">
        <v>35</v>
      </c>
      <c r="C28" s="38" t="s">
        <v>38</v>
      </c>
      <c r="D28" s="57" t="s">
        <v>39</v>
      </c>
      <c r="E28" s="57">
        <v>901665564</v>
      </c>
      <c r="F28" s="11" t="s">
        <v>16</v>
      </c>
      <c r="G28" s="12">
        <v>45855</v>
      </c>
      <c r="H28" s="6">
        <v>973.40439000000106</v>
      </c>
      <c r="I28" s="6">
        <v>634</v>
      </c>
      <c r="J28" s="6">
        <v>0</v>
      </c>
      <c r="K28" s="6">
        <f t="shared" si="4"/>
        <v>1607.4043900000011</v>
      </c>
      <c r="L28" s="6">
        <v>973.40439000000106</v>
      </c>
      <c r="M28" s="6">
        <v>634</v>
      </c>
      <c r="N28" s="6">
        <v>0</v>
      </c>
      <c r="O28" s="6">
        <f t="shared" si="5"/>
        <v>1607.4043900000011</v>
      </c>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row>
    <row r="29" spans="1:143" s="19" customFormat="1" ht="13" customHeight="1" x14ac:dyDescent="0.25">
      <c r="A29" s="1"/>
      <c r="B29" s="46" t="s">
        <v>35</v>
      </c>
      <c r="C29" s="8" t="s">
        <v>40</v>
      </c>
      <c r="D29" s="57" t="s">
        <v>41</v>
      </c>
      <c r="E29" s="57">
        <v>901484315</v>
      </c>
      <c r="F29" s="11" t="s">
        <v>16</v>
      </c>
      <c r="G29" s="12">
        <v>45807</v>
      </c>
      <c r="H29" s="6">
        <v>321.2811800000004</v>
      </c>
      <c r="I29" s="6">
        <v>28</v>
      </c>
      <c r="J29" s="6">
        <v>0</v>
      </c>
      <c r="K29" s="6">
        <f t="shared" si="4"/>
        <v>349.2811800000004</v>
      </c>
      <c r="L29" s="6">
        <v>321.2811800000004</v>
      </c>
      <c r="M29" s="6">
        <v>28</v>
      </c>
      <c r="N29" s="6">
        <v>0</v>
      </c>
      <c r="O29" s="6">
        <f t="shared" si="5"/>
        <v>349.2811800000004</v>
      </c>
    </row>
    <row r="30" spans="1:143" s="19" customFormat="1" ht="13" customHeight="1" x14ac:dyDescent="0.25">
      <c r="A30" s="1"/>
      <c r="B30" s="46" t="s">
        <v>35</v>
      </c>
      <c r="C30" s="8" t="s">
        <v>42</v>
      </c>
      <c r="D30" s="57" t="s">
        <v>43</v>
      </c>
      <c r="E30" s="57">
        <v>902249120</v>
      </c>
      <c r="F30" s="11" t="s">
        <v>16</v>
      </c>
      <c r="G30" s="12">
        <v>45862</v>
      </c>
      <c r="H30" s="6">
        <v>107.52500999999997</v>
      </c>
      <c r="I30" s="6">
        <v>12</v>
      </c>
      <c r="J30" s="6">
        <v>0</v>
      </c>
      <c r="K30" s="6">
        <f t="shared" si="4"/>
        <v>119.52500999999997</v>
      </c>
      <c r="L30" s="6">
        <v>107.52500999999997</v>
      </c>
      <c r="M30" s="6">
        <v>12</v>
      </c>
      <c r="N30" s="6">
        <v>0</v>
      </c>
      <c r="O30" s="6">
        <f t="shared" si="5"/>
        <v>119.52500999999997</v>
      </c>
    </row>
    <row r="31" spans="1:143" s="19" customFormat="1" ht="13" customHeight="1" x14ac:dyDescent="0.25">
      <c r="A31" s="1"/>
      <c r="B31" s="46" t="s">
        <v>35</v>
      </c>
      <c r="C31" s="8" t="s">
        <v>44</v>
      </c>
      <c r="D31" s="70" t="s">
        <v>45</v>
      </c>
      <c r="E31" s="11">
        <v>902249121</v>
      </c>
      <c r="F31" s="11" t="s">
        <v>16</v>
      </c>
      <c r="G31" s="12">
        <v>45771</v>
      </c>
      <c r="H31" s="6">
        <v>83.179599999999994</v>
      </c>
      <c r="I31" s="6">
        <v>62</v>
      </c>
      <c r="J31" s="6">
        <v>0</v>
      </c>
      <c r="K31" s="6">
        <f t="shared" si="4"/>
        <v>145.17959999999999</v>
      </c>
      <c r="L31" s="6">
        <v>83.179599999999994</v>
      </c>
      <c r="M31" s="6">
        <v>62</v>
      </c>
      <c r="N31" s="6">
        <v>0</v>
      </c>
      <c r="O31" s="6">
        <f t="shared" si="5"/>
        <v>145.17959999999999</v>
      </c>
    </row>
    <row r="32" spans="1:143" customFormat="1" ht="13" customHeight="1" x14ac:dyDescent="0.25">
      <c r="A32" s="1"/>
      <c r="B32" s="46" t="s">
        <v>35</v>
      </c>
      <c r="C32" s="8" t="s">
        <v>46</v>
      </c>
      <c r="D32" s="11" t="s">
        <v>47</v>
      </c>
      <c r="E32" s="11">
        <v>47022</v>
      </c>
      <c r="F32" s="11" t="s">
        <v>16</v>
      </c>
      <c r="G32" s="12">
        <v>45888</v>
      </c>
      <c r="H32" s="6">
        <v>0</v>
      </c>
      <c r="I32" s="6">
        <v>1750</v>
      </c>
      <c r="J32" s="6">
        <v>0</v>
      </c>
      <c r="K32" s="6">
        <f t="shared" si="4"/>
        <v>1750</v>
      </c>
      <c r="L32" s="6">
        <v>0</v>
      </c>
      <c r="M32" s="6">
        <v>1540</v>
      </c>
      <c r="N32" s="6">
        <v>0</v>
      </c>
      <c r="O32" s="6">
        <f t="shared" si="5"/>
        <v>1540</v>
      </c>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row>
    <row r="33" spans="1:143" customFormat="1" ht="13" customHeight="1" x14ac:dyDescent="0.25">
      <c r="A33" s="1"/>
      <c r="B33" s="46" t="s">
        <v>35</v>
      </c>
      <c r="C33" s="58" t="s">
        <v>48</v>
      </c>
      <c r="D33" s="105" t="s">
        <v>49</v>
      </c>
      <c r="E33" s="105" t="s">
        <v>50</v>
      </c>
      <c r="F33" s="11" t="s">
        <v>16</v>
      </c>
      <c r="G33" s="12">
        <v>45888</v>
      </c>
      <c r="H33" s="6">
        <v>0</v>
      </c>
      <c r="I33" s="6">
        <v>0</v>
      </c>
      <c r="J33" s="6">
        <v>8669</v>
      </c>
      <c r="K33" s="6">
        <f t="shared" si="4"/>
        <v>8669</v>
      </c>
      <c r="L33" s="6">
        <v>0</v>
      </c>
      <c r="M33" s="6">
        <v>0</v>
      </c>
      <c r="N33" s="6">
        <v>7628.72</v>
      </c>
      <c r="O33" s="6">
        <f t="shared" si="5"/>
        <v>7628.72</v>
      </c>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row>
    <row r="34" spans="1:143" customFormat="1" ht="13" customHeight="1" x14ac:dyDescent="0.25">
      <c r="A34" s="1"/>
      <c r="B34" s="7">
        <v>7763</v>
      </c>
      <c r="C34" s="56" t="s">
        <v>51</v>
      </c>
      <c r="D34" s="11"/>
      <c r="E34" s="10"/>
      <c r="F34" s="11"/>
      <c r="G34" s="12"/>
      <c r="H34" s="48">
        <f t="shared" ref="H34:O34" si="6">SUBTOTAL(9,H27:H33)</f>
        <v>15822.001210000006</v>
      </c>
      <c r="I34" s="48">
        <f t="shared" si="6"/>
        <v>18585</v>
      </c>
      <c r="J34" s="48">
        <f t="shared" si="6"/>
        <v>10419</v>
      </c>
      <c r="K34" s="48">
        <f t="shared" si="6"/>
        <v>44826.001210000009</v>
      </c>
      <c r="L34" s="48">
        <f t="shared" si="6"/>
        <v>15822.001210000006</v>
      </c>
      <c r="M34" s="48">
        <f t="shared" si="6"/>
        <v>18375</v>
      </c>
      <c r="N34" s="48">
        <f t="shared" si="6"/>
        <v>9378.7200000000012</v>
      </c>
      <c r="O34" s="48">
        <f t="shared" si="6"/>
        <v>43575.721210000011</v>
      </c>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row>
    <row r="35" spans="1:143" customFormat="1" ht="13" customHeight="1" x14ac:dyDescent="0.25">
      <c r="A35" s="1"/>
      <c r="B35" s="7"/>
      <c r="C35" s="56"/>
      <c r="D35" s="11"/>
      <c r="E35" s="10"/>
      <c r="F35" s="11"/>
      <c r="G35" s="12"/>
      <c r="H35" s="59"/>
      <c r="I35" s="59"/>
      <c r="J35" s="59"/>
      <c r="K35" s="59"/>
      <c r="L35" s="59"/>
      <c r="M35" s="59"/>
      <c r="N35" s="59"/>
      <c r="O35" s="59"/>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row>
    <row r="36" spans="1:143" s="60" customFormat="1" ht="13" customHeight="1" x14ac:dyDescent="0.25">
      <c r="B36" s="7" t="s">
        <v>52</v>
      </c>
      <c r="C36" s="56" t="s">
        <v>53</v>
      </c>
      <c r="D36" s="11" t="s">
        <v>54</v>
      </c>
      <c r="E36" s="11">
        <v>18652</v>
      </c>
      <c r="F36" s="11" t="s">
        <v>16</v>
      </c>
      <c r="G36" s="12">
        <v>44330</v>
      </c>
      <c r="H36" s="40">
        <v>0</v>
      </c>
      <c r="I36" s="40">
        <v>1000</v>
      </c>
      <c r="J36" s="40">
        <v>0</v>
      </c>
      <c r="K36" s="40">
        <f>SUM(H36:J36)</f>
        <v>1000</v>
      </c>
      <c r="L36" s="40">
        <v>0</v>
      </c>
      <c r="M36" s="40">
        <v>940</v>
      </c>
      <c r="N36" s="40">
        <v>0</v>
      </c>
      <c r="O36" s="40">
        <f>SUM(L36:N36)</f>
        <v>940</v>
      </c>
    </row>
    <row r="37" spans="1:143" customFormat="1" ht="13" customHeight="1" x14ac:dyDescent="0.25">
      <c r="A37" s="1"/>
      <c r="B37" s="7"/>
      <c r="C37" s="8"/>
      <c r="D37" s="11"/>
      <c r="E37" s="10"/>
      <c r="F37" s="11"/>
      <c r="G37" s="12"/>
      <c r="H37" s="55"/>
      <c r="I37" s="55"/>
      <c r="J37" s="55"/>
      <c r="K37" s="55"/>
      <c r="L37" s="55"/>
      <c r="M37" s="55"/>
      <c r="N37" s="55"/>
      <c r="O37" s="55"/>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row>
    <row r="38" spans="1:143" customFormat="1" ht="13" customHeight="1" x14ac:dyDescent="0.25">
      <c r="A38" s="1"/>
      <c r="B38" s="7" t="s">
        <v>55</v>
      </c>
      <c r="C38" s="2" t="s">
        <v>56</v>
      </c>
      <c r="D38" s="11" t="s">
        <v>57</v>
      </c>
      <c r="E38" s="106">
        <v>569352</v>
      </c>
      <c r="F38" s="11" t="s">
        <v>16</v>
      </c>
      <c r="G38" s="12">
        <v>45838</v>
      </c>
      <c r="H38" s="55">
        <v>0</v>
      </c>
      <c r="I38" s="55">
        <v>0</v>
      </c>
      <c r="J38" s="55">
        <v>854</v>
      </c>
      <c r="K38" s="55">
        <f>SUM(H38:J38)</f>
        <v>854</v>
      </c>
      <c r="L38" s="55">
        <v>0</v>
      </c>
      <c r="M38" s="55">
        <v>0</v>
      </c>
      <c r="N38" s="55">
        <v>794.22</v>
      </c>
      <c r="O38" s="55">
        <f>SUM(L38:N38)</f>
        <v>794.22</v>
      </c>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row>
    <row r="39" spans="1:143" customFormat="1" ht="13" customHeight="1" x14ac:dyDescent="0.25">
      <c r="A39" s="1"/>
      <c r="B39" s="7" t="s">
        <v>55</v>
      </c>
      <c r="C39" s="2" t="s">
        <v>48</v>
      </c>
      <c r="D39" s="11" t="s">
        <v>57</v>
      </c>
      <c r="E39" s="106">
        <v>569353</v>
      </c>
      <c r="F39" s="11" t="s">
        <v>16</v>
      </c>
      <c r="G39" s="12">
        <v>45838</v>
      </c>
      <c r="H39" s="55">
        <v>0</v>
      </c>
      <c r="I39" s="55">
        <v>0</v>
      </c>
      <c r="J39" s="55">
        <v>9721</v>
      </c>
      <c r="K39" s="55">
        <f>SUM(H39:J39)</f>
        <v>9721</v>
      </c>
      <c r="L39" s="55">
        <v>0</v>
      </c>
      <c r="M39" s="55">
        <v>0</v>
      </c>
      <c r="N39" s="55">
        <v>9040.5300000000007</v>
      </c>
      <c r="O39" s="55">
        <f>SUM(L39:N39)</f>
        <v>9040.5300000000007</v>
      </c>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row>
    <row r="40" spans="1:143" s="19" customFormat="1" ht="13" customHeight="1" x14ac:dyDescent="0.25">
      <c r="A40" s="1"/>
      <c r="B40" s="46" t="s">
        <v>55</v>
      </c>
      <c r="C40" s="61" t="s">
        <v>58</v>
      </c>
      <c r="D40" s="70" t="s">
        <v>59</v>
      </c>
      <c r="E40" s="11">
        <v>902287735</v>
      </c>
      <c r="F40" s="11" t="s">
        <v>16</v>
      </c>
      <c r="G40" s="12">
        <v>45838</v>
      </c>
      <c r="H40" s="6">
        <v>0</v>
      </c>
      <c r="I40" s="6">
        <v>819</v>
      </c>
      <c r="J40" s="6">
        <v>0</v>
      </c>
      <c r="K40" s="6">
        <f>SUM(H40:J40)</f>
        <v>819</v>
      </c>
      <c r="L40" s="6">
        <v>0</v>
      </c>
      <c r="M40" s="6">
        <v>819</v>
      </c>
      <c r="N40" s="6">
        <v>0</v>
      </c>
      <c r="O40" s="6">
        <f>SUM(L40:N40)</f>
        <v>819</v>
      </c>
    </row>
    <row r="41" spans="1:143" s="19" customFormat="1" ht="13" customHeight="1" x14ac:dyDescent="0.25">
      <c r="A41" s="1"/>
      <c r="B41" s="46" t="s">
        <v>55</v>
      </c>
      <c r="C41" s="61" t="s">
        <v>60</v>
      </c>
      <c r="D41" s="70" t="s">
        <v>61</v>
      </c>
      <c r="E41" s="11">
        <v>902287734</v>
      </c>
      <c r="F41" s="11" t="s">
        <v>16</v>
      </c>
      <c r="G41" s="12">
        <v>45107</v>
      </c>
      <c r="H41" s="6">
        <v>0</v>
      </c>
      <c r="I41" s="6">
        <v>227</v>
      </c>
      <c r="J41" s="6">
        <v>0</v>
      </c>
      <c r="K41" s="6">
        <f>SUM(H41:J41)</f>
        <v>227</v>
      </c>
      <c r="L41" s="6">
        <v>0</v>
      </c>
      <c r="M41" s="6">
        <v>227</v>
      </c>
      <c r="N41" s="6">
        <v>0</v>
      </c>
      <c r="O41" s="6">
        <f>SUM(L41:N41)</f>
        <v>227</v>
      </c>
    </row>
    <row r="42" spans="1:143" s="19" customFormat="1" ht="13" customHeight="1" x14ac:dyDescent="0.25">
      <c r="A42" s="1"/>
      <c r="B42" s="46" t="s">
        <v>55</v>
      </c>
      <c r="C42" s="61" t="s">
        <v>62</v>
      </c>
      <c r="D42" s="70" t="s">
        <v>63</v>
      </c>
      <c r="E42" s="11">
        <v>902287736</v>
      </c>
      <c r="F42" s="11" t="s">
        <v>16</v>
      </c>
      <c r="G42" s="12">
        <v>45056</v>
      </c>
      <c r="H42" s="6">
        <v>0</v>
      </c>
      <c r="I42" s="6">
        <v>138</v>
      </c>
      <c r="J42" s="6">
        <v>0</v>
      </c>
      <c r="K42" s="6">
        <f>SUM(H42:J42)</f>
        <v>138</v>
      </c>
      <c r="L42" s="6">
        <v>0</v>
      </c>
      <c r="M42" s="6">
        <v>138</v>
      </c>
      <c r="N42" s="6">
        <v>0</v>
      </c>
      <c r="O42" s="6">
        <f>SUM(L42:N42)</f>
        <v>138</v>
      </c>
    </row>
    <row r="43" spans="1:143" s="19" customFormat="1" ht="13" customHeight="1" x14ac:dyDescent="0.25">
      <c r="A43" s="1"/>
      <c r="B43" s="7">
        <v>7546</v>
      </c>
      <c r="C43" s="47" t="s">
        <v>64</v>
      </c>
      <c r="D43" s="70"/>
      <c r="E43" s="10"/>
      <c r="F43" s="11"/>
      <c r="G43" s="12"/>
      <c r="H43" s="48">
        <f t="shared" ref="H43:O43" si="7">SUBTOTAL(9,H38:H42)</f>
        <v>0</v>
      </c>
      <c r="I43" s="48">
        <f t="shared" si="7"/>
        <v>1184</v>
      </c>
      <c r="J43" s="48">
        <f t="shared" si="7"/>
        <v>10575</v>
      </c>
      <c r="K43" s="48">
        <f t="shared" si="7"/>
        <v>11759</v>
      </c>
      <c r="L43" s="48">
        <f t="shared" si="7"/>
        <v>0</v>
      </c>
      <c r="M43" s="48">
        <f t="shared" si="7"/>
        <v>1184</v>
      </c>
      <c r="N43" s="48">
        <f t="shared" si="7"/>
        <v>9834.75</v>
      </c>
      <c r="O43" s="48">
        <f t="shared" si="7"/>
        <v>11018.75</v>
      </c>
    </row>
    <row r="44" spans="1:143" s="19" customFormat="1" ht="13" customHeight="1" x14ac:dyDescent="0.25">
      <c r="A44" s="1"/>
      <c r="B44" s="7"/>
      <c r="C44" s="47"/>
      <c r="D44" s="70"/>
      <c r="E44" s="10"/>
      <c r="F44" s="11"/>
      <c r="G44" s="12"/>
      <c r="H44" s="6"/>
      <c r="I44" s="6"/>
      <c r="J44" s="6"/>
      <c r="K44" s="6"/>
      <c r="L44" s="6"/>
      <c r="M44" s="6"/>
      <c r="N44" s="6"/>
      <c r="O44" s="6"/>
    </row>
    <row r="45" spans="1:143" s="19" customFormat="1" ht="13" customHeight="1" x14ac:dyDescent="0.25">
      <c r="A45" s="1"/>
      <c r="B45" s="46" t="s">
        <v>65</v>
      </c>
      <c r="C45" s="8" t="s">
        <v>66</v>
      </c>
      <c r="D45" s="70" t="s">
        <v>67</v>
      </c>
      <c r="E45" s="11">
        <v>901192344</v>
      </c>
      <c r="F45" s="11" t="s">
        <v>16</v>
      </c>
      <c r="G45" s="12">
        <v>44617</v>
      </c>
      <c r="H45" s="6">
        <v>0</v>
      </c>
      <c r="I45" s="6">
        <v>125</v>
      </c>
      <c r="J45" s="6">
        <v>0</v>
      </c>
      <c r="K45" s="6">
        <f>SUM(H45:J45)</f>
        <v>125</v>
      </c>
      <c r="L45" s="6">
        <v>0</v>
      </c>
      <c r="M45" s="6">
        <v>125</v>
      </c>
      <c r="N45" s="6">
        <v>0</v>
      </c>
      <c r="O45" s="6">
        <f>SUM(L45:N45)</f>
        <v>125</v>
      </c>
    </row>
    <row r="46" spans="1:143" s="19" customFormat="1" ht="13" customHeight="1" x14ac:dyDescent="0.25">
      <c r="A46" s="1"/>
      <c r="B46" s="46" t="s">
        <v>65</v>
      </c>
      <c r="C46" s="8" t="s">
        <v>68</v>
      </c>
      <c r="D46" s="70" t="s">
        <v>69</v>
      </c>
      <c r="E46" s="11">
        <v>901192345</v>
      </c>
      <c r="F46" s="11" t="s">
        <v>16</v>
      </c>
      <c r="G46" s="12">
        <v>44557</v>
      </c>
      <c r="H46" s="6">
        <v>0</v>
      </c>
      <c r="I46" s="6">
        <v>125</v>
      </c>
      <c r="J46" s="6">
        <v>0</v>
      </c>
      <c r="K46" s="6">
        <f>SUM(H46:J46)</f>
        <v>125</v>
      </c>
      <c r="L46" s="6">
        <v>0</v>
      </c>
      <c r="M46" s="6">
        <v>125</v>
      </c>
      <c r="N46" s="6">
        <v>0</v>
      </c>
      <c r="O46" s="6">
        <f>SUM(L46:N46)</f>
        <v>125</v>
      </c>
    </row>
    <row r="47" spans="1:143" s="19" customFormat="1" ht="13" customHeight="1" x14ac:dyDescent="0.25">
      <c r="A47" s="1"/>
      <c r="B47" s="46" t="s">
        <v>65</v>
      </c>
      <c r="C47" s="58" t="s">
        <v>70</v>
      </c>
      <c r="D47" s="105" t="s">
        <v>67</v>
      </c>
      <c r="E47" s="105" t="s">
        <v>71</v>
      </c>
      <c r="F47" s="11" t="s">
        <v>16</v>
      </c>
      <c r="G47" s="12">
        <v>45597</v>
      </c>
      <c r="H47" s="6">
        <v>0</v>
      </c>
      <c r="I47" s="6">
        <v>600</v>
      </c>
      <c r="J47" s="6">
        <v>0</v>
      </c>
      <c r="K47" s="6">
        <f>SUM(H47:J47)</f>
        <v>600</v>
      </c>
      <c r="L47" s="6">
        <v>0</v>
      </c>
      <c r="M47" s="6">
        <v>600</v>
      </c>
      <c r="N47" s="6">
        <v>0</v>
      </c>
      <c r="O47" s="6">
        <f>SUM(L47:N47)</f>
        <v>600</v>
      </c>
    </row>
    <row r="48" spans="1:143" s="19" customFormat="1" ht="13" customHeight="1" x14ac:dyDescent="0.25">
      <c r="A48" s="1"/>
      <c r="B48" s="7">
        <v>7558</v>
      </c>
      <c r="C48" s="47" t="s">
        <v>72</v>
      </c>
      <c r="D48" s="70"/>
      <c r="E48" s="10"/>
      <c r="F48" s="11"/>
      <c r="G48" s="12"/>
      <c r="H48" s="48">
        <f t="shared" ref="H48:O48" si="8">SUBTOTAL(9,H45:H47)</f>
        <v>0</v>
      </c>
      <c r="I48" s="48">
        <f t="shared" si="8"/>
        <v>850</v>
      </c>
      <c r="J48" s="48">
        <f t="shared" si="8"/>
        <v>0</v>
      </c>
      <c r="K48" s="48">
        <f t="shared" si="8"/>
        <v>850</v>
      </c>
      <c r="L48" s="48">
        <f t="shared" si="8"/>
        <v>0</v>
      </c>
      <c r="M48" s="48">
        <f t="shared" si="8"/>
        <v>850</v>
      </c>
      <c r="N48" s="48">
        <f t="shared" si="8"/>
        <v>0</v>
      </c>
      <c r="O48" s="48">
        <f t="shared" si="8"/>
        <v>850</v>
      </c>
    </row>
    <row r="49" spans="1:143" s="19" customFormat="1" ht="13" customHeight="1" x14ac:dyDescent="0.35">
      <c r="A49" s="1"/>
      <c r="B49" s="62"/>
      <c r="C49" s="63"/>
      <c r="D49" s="64"/>
      <c r="E49" s="64"/>
      <c r="F49" s="64"/>
      <c r="G49" s="64"/>
      <c r="H49" s="65"/>
      <c r="I49" s="65"/>
      <c r="J49" s="65"/>
      <c r="K49" s="65"/>
      <c r="L49" s="65"/>
      <c r="M49" s="65"/>
      <c r="N49" s="65"/>
      <c r="O49" s="65"/>
    </row>
    <row r="50" spans="1:143" s="19" customFormat="1" ht="13" customHeight="1" x14ac:dyDescent="0.25">
      <c r="A50" s="1"/>
      <c r="B50" s="46" t="s">
        <v>73</v>
      </c>
      <c r="C50" s="8" t="s">
        <v>74</v>
      </c>
      <c r="D50" s="70" t="s">
        <v>75</v>
      </c>
      <c r="E50" s="11">
        <v>902739832</v>
      </c>
      <c r="F50" s="11" t="s">
        <v>33</v>
      </c>
      <c r="G50" s="12">
        <v>45504</v>
      </c>
      <c r="H50" s="6">
        <v>0</v>
      </c>
      <c r="I50" s="6">
        <v>7.76</v>
      </c>
      <c r="J50" s="6">
        <v>0</v>
      </c>
      <c r="K50" s="6">
        <f t="shared" ref="K50:K55" si="9">SUM(H50:J50)</f>
        <v>7.76</v>
      </c>
      <c r="L50" s="6">
        <v>0</v>
      </c>
      <c r="M50" s="6">
        <v>7.76</v>
      </c>
      <c r="N50" s="6">
        <v>0</v>
      </c>
      <c r="O50" s="6">
        <f t="shared" ref="O50:O55" si="10">SUM(L50:N50)</f>
        <v>7.76</v>
      </c>
    </row>
    <row r="51" spans="1:143" s="19" customFormat="1" ht="13" customHeight="1" x14ac:dyDescent="0.25">
      <c r="A51" s="1"/>
      <c r="B51" s="46" t="s">
        <v>73</v>
      </c>
      <c r="C51" s="8" t="s">
        <v>76</v>
      </c>
      <c r="D51" s="70" t="s">
        <v>77</v>
      </c>
      <c r="E51" s="11">
        <v>902739836</v>
      </c>
      <c r="F51" s="11" t="s">
        <v>33</v>
      </c>
      <c r="G51" s="12">
        <v>45721</v>
      </c>
      <c r="H51" s="6">
        <v>4652.5328499999951</v>
      </c>
      <c r="I51" s="6">
        <v>222.316</v>
      </c>
      <c r="J51" s="6">
        <v>0</v>
      </c>
      <c r="K51" s="6">
        <f t="shared" si="9"/>
        <v>4874.8488499999949</v>
      </c>
      <c r="L51" s="6">
        <v>4652.5328499999951</v>
      </c>
      <c r="M51" s="6">
        <v>222.316</v>
      </c>
      <c r="N51" s="6">
        <v>0</v>
      </c>
      <c r="O51" s="6">
        <f t="shared" si="10"/>
        <v>4874.8488499999949</v>
      </c>
    </row>
    <row r="52" spans="1:143" s="19" customFormat="1" ht="13" customHeight="1" x14ac:dyDescent="0.25">
      <c r="A52" s="1"/>
      <c r="B52" s="46" t="s">
        <v>73</v>
      </c>
      <c r="C52" s="8" t="s">
        <v>78</v>
      </c>
      <c r="D52" s="70" t="s">
        <v>79</v>
      </c>
      <c r="E52" s="11">
        <v>902739979</v>
      </c>
      <c r="F52" s="11" t="s">
        <v>33</v>
      </c>
      <c r="G52" s="12">
        <v>45502</v>
      </c>
      <c r="H52" s="6">
        <v>0</v>
      </c>
      <c r="I52" s="6">
        <v>-10.050000000000001</v>
      </c>
      <c r="J52" s="6">
        <v>0</v>
      </c>
      <c r="K52" s="6">
        <f t="shared" si="9"/>
        <v>-10.050000000000001</v>
      </c>
      <c r="L52" s="6">
        <v>0</v>
      </c>
      <c r="M52" s="6">
        <v>-1.542675</v>
      </c>
      <c r="N52" s="6">
        <v>0</v>
      </c>
      <c r="O52" s="6">
        <f t="shared" si="10"/>
        <v>-1.542675</v>
      </c>
    </row>
    <row r="53" spans="1:143" customFormat="1" ht="13" customHeight="1" x14ac:dyDescent="0.25">
      <c r="A53" s="1"/>
      <c r="B53" s="46" t="s">
        <v>73</v>
      </c>
      <c r="C53" s="8" t="s">
        <v>80</v>
      </c>
      <c r="D53" s="11" t="s">
        <v>81</v>
      </c>
      <c r="E53" s="11">
        <v>902739829</v>
      </c>
      <c r="F53" s="11" t="s">
        <v>16</v>
      </c>
      <c r="G53" s="12">
        <v>46022</v>
      </c>
      <c r="H53" s="6">
        <v>220.94744000000006</v>
      </c>
      <c r="I53" s="6">
        <v>484.87099999999998</v>
      </c>
      <c r="J53" s="6">
        <v>0</v>
      </c>
      <c r="K53" s="6">
        <f t="shared" si="9"/>
        <v>705.81844000000001</v>
      </c>
      <c r="L53" s="6">
        <v>220.94744000000006</v>
      </c>
      <c r="M53" s="6">
        <v>484.87099999999998</v>
      </c>
      <c r="N53" s="6">
        <v>0</v>
      </c>
      <c r="O53" s="6">
        <f t="shared" si="10"/>
        <v>705.81844000000001</v>
      </c>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row>
    <row r="54" spans="1:143" customFormat="1" ht="13" customHeight="1" x14ac:dyDescent="0.25">
      <c r="A54" s="1"/>
      <c r="B54" s="46" t="s">
        <v>73</v>
      </c>
      <c r="C54" s="8" t="s">
        <v>82</v>
      </c>
      <c r="D54" s="11" t="s">
        <v>83</v>
      </c>
      <c r="E54" s="11">
        <v>902739837</v>
      </c>
      <c r="F54" s="11" t="s">
        <v>16</v>
      </c>
      <c r="G54" s="12">
        <v>46022</v>
      </c>
      <c r="H54" s="6">
        <v>1194.0932400000002</v>
      </c>
      <c r="I54" s="6">
        <v>650</v>
      </c>
      <c r="J54" s="6">
        <v>0</v>
      </c>
      <c r="K54" s="6">
        <f t="shared" si="9"/>
        <v>1844.0932400000002</v>
      </c>
      <c r="L54" s="6">
        <v>1194.0932400000002</v>
      </c>
      <c r="M54" s="6">
        <v>650</v>
      </c>
      <c r="N54" s="6">
        <v>0</v>
      </c>
      <c r="O54" s="6">
        <f t="shared" si="10"/>
        <v>1844.0932400000002</v>
      </c>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row>
    <row r="55" spans="1:143" customFormat="1" ht="13" customHeight="1" x14ac:dyDescent="0.25">
      <c r="A55" s="1"/>
      <c r="B55" s="46" t="s">
        <v>73</v>
      </c>
      <c r="C55" s="8" t="s">
        <v>84</v>
      </c>
      <c r="D55" s="11" t="s">
        <v>85</v>
      </c>
      <c r="E55" s="11">
        <v>904085831</v>
      </c>
      <c r="F55" s="11" t="s">
        <v>33</v>
      </c>
      <c r="G55" s="12">
        <v>45729</v>
      </c>
      <c r="H55" s="6">
        <v>0</v>
      </c>
      <c r="I55" s="6">
        <v>25</v>
      </c>
      <c r="J55" s="6">
        <v>26.643999999999998</v>
      </c>
      <c r="K55" s="6">
        <f t="shared" si="9"/>
        <v>51.643999999999998</v>
      </c>
      <c r="L55" s="6">
        <v>0</v>
      </c>
      <c r="M55" s="6">
        <v>25</v>
      </c>
      <c r="N55" s="6">
        <v>26.643999999999998</v>
      </c>
      <c r="O55" s="6">
        <f t="shared" si="10"/>
        <v>51.643999999999998</v>
      </c>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row>
    <row r="56" spans="1:143" s="19" customFormat="1" ht="13" customHeight="1" x14ac:dyDescent="0.25">
      <c r="A56" s="1"/>
      <c r="B56" s="7">
        <v>8077</v>
      </c>
      <c r="C56" s="47" t="s">
        <v>86</v>
      </c>
      <c r="D56" s="70"/>
      <c r="E56" s="10"/>
      <c r="F56" s="11"/>
      <c r="G56" s="12"/>
      <c r="H56" s="48">
        <f t="shared" ref="H56:O56" si="11">SUBTOTAL(9,H50:H55)</f>
        <v>6067.5735299999951</v>
      </c>
      <c r="I56" s="48">
        <f t="shared" si="11"/>
        <v>1379.8969999999999</v>
      </c>
      <c r="J56" s="48">
        <f t="shared" si="11"/>
        <v>26.643999999999998</v>
      </c>
      <c r="K56" s="48">
        <f t="shared" si="11"/>
        <v>7474.1145299999953</v>
      </c>
      <c r="L56" s="48">
        <f t="shared" si="11"/>
        <v>6067.5735299999951</v>
      </c>
      <c r="M56" s="48">
        <f t="shared" si="11"/>
        <v>1388.404325</v>
      </c>
      <c r="N56" s="48">
        <f t="shared" si="11"/>
        <v>26.643999999999998</v>
      </c>
      <c r="O56" s="48">
        <f t="shared" si="11"/>
        <v>7482.6218549999958</v>
      </c>
    </row>
    <row r="57" spans="1:143" s="19" customFormat="1" ht="13" customHeight="1" x14ac:dyDescent="0.25">
      <c r="A57" s="1"/>
      <c r="B57" s="7"/>
      <c r="C57" s="47"/>
      <c r="D57" s="70"/>
      <c r="E57" s="10"/>
      <c r="F57" s="11"/>
      <c r="G57" s="12"/>
      <c r="H57" s="66"/>
      <c r="I57" s="66"/>
      <c r="J57" s="66"/>
      <c r="K57" s="6"/>
      <c r="L57" s="66"/>
      <c r="M57" s="66"/>
      <c r="N57" s="66"/>
      <c r="O57" s="6"/>
    </row>
    <row r="58" spans="1:143" s="19" customFormat="1" ht="13" customHeight="1" x14ac:dyDescent="0.25">
      <c r="A58" s="1"/>
      <c r="B58" s="46" t="s">
        <v>87</v>
      </c>
      <c r="C58" s="8" t="s">
        <v>88</v>
      </c>
      <c r="D58" s="70" t="s">
        <v>89</v>
      </c>
      <c r="E58" s="11">
        <v>902315828</v>
      </c>
      <c r="F58" s="11" t="s">
        <v>16</v>
      </c>
      <c r="G58" s="12">
        <v>44576</v>
      </c>
      <c r="H58" s="6">
        <v>0</v>
      </c>
      <c r="I58" s="6">
        <v>53.988</v>
      </c>
      <c r="J58" s="6">
        <v>0</v>
      </c>
      <c r="K58" s="6">
        <f>SUM(H58:J58)</f>
        <v>53.988</v>
      </c>
      <c r="L58" s="6">
        <v>0</v>
      </c>
      <c r="M58" s="6">
        <v>53.988</v>
      </c>
      <c r="N58" s="6">
        <v>0</v>
      </c>
      <c r="O58" s="6">
        <f>SUM(L58:N58)</f>
        <v>53.988</v>
      </c>
    </row>
    <row r="59" spans="1:143" s="19" customFormat="1" ht="13" customHeight="1" x14ac:dyDescent="0.25">
      <c r="A59" s="1"/>
      <c r="B59" s="7">
        <v>8104</v>
      </c>
      <c r="C59" s="47" t="s">
        <v>90</v>
      </c>
      <c r="D59" s="70"/>
      <c r="E59" s="10"/>
      <c r="F59" s="11"/>
      <c r="G59" s="12"/>
      <c r="H59" s="48">
        <f t="shared" ref="H59:O59" si="12">SUBTOTAL(9,H58:H58)</f>
        <v>0</v>
      </c>
      <c r="I59" s="48">
        <f t="shared" si="12"/>
        <v>53.988</v>
      </c>
      <c r="J59" s="48">
        <f t="shared" si="12"/>
        <v>0</v>
      </c>
      <c r="K59" s="48">
        <f t="shared" si="12"/>
        <v>53.988</v>
      </c>
      <c r="L59" s="48">
        <f t="shared" si="12"/>
        <v>0</v>
      </c>
      <c r="M59" s="48">
        <f t="shared" si="12"/>
        <v>53.988</v>
      </c>
      <c r="N59" s="48">
        <f t="shared" si="12"/>
        <v>0</v>
      </c>
      <c r="O59" s="48">
        <f t="shared" si="12"/>
        <v>53.988</v>
      </c>
    </row>
    <row r="60" spans="1:143" s="19" customFormat="1" ht="13" customHeight="1" x14ac:dyDescent="0.25">
      <c r="A60" s="1"/>
      <c r="B60" s="7"/>
      <c r="C60" s="47"/>
      <c r="D60" s="70"/>
      <c r="E60" s="10"/>
      <c r="F60" s="11"/>
      <c r="G60" s="12"/>
      <c r="H60" s="66"/>
      <c r="I60" s="66"/>
      <c r="J60" s="66"/>
      <c r="K60" s="6"/>
      <c r="L60" s="6"/>
      <c r="M60" s="6"/>
      <c r="N60" s="6"/>
      <c r="O60" s="6"/>
    </row>
    <row r="61" spans="1:143" s="19" customFormat="1" ht="13" customHeight="1" x14ac:dyDescent="0.25">
      <c r="A61" s="1"/>
      <c r="B61" s="46" t="s">
        <v>91</v>
      </c>
      <c r="C61" s="8" t="s">
        <v>92</v>
      </c>
      <c r="D61" s="70" t="s">
        <v>93</v>
      </c>
      <c r="E61" s="11">
        <v>902705074</v>
      </c>
      <c r="F61" s="11" t="s">
        <v>16</v>
      </c>
      <c r="G61" s="12">
        <v>45415</v>
      </c>
      <c r="H61" s="6">
        <v>0</v>
      </c>
      <c r="I61" s="6">
        <v>30</v>
      </c>
      <c r="J61" s="6">
        <v>0</v>
      </c>
      <c r="K61" s="6">
        <f>SUM(H61:J61)</f>
        <v>30</v>
      </c>
      <c r="L61" s="6">
        <v>0</v>
      </c>
      <c r="M61" s="6">
        <v>30</v>
      </c>
      <c r="N61" s="6">
        <v>0</v>
      </c>
      <c r="O61" s="6">
        <f>SUM(L61:N61)</f>
        <v>30</v>
      </c>
    </row>
    <row r="62" spans="1:143" s="19" customFormat="1" ht="13" customHeight="1" x14ac:dyDescent="0.25">
      <c r="A62" s="1"/>
      <c r="B62" s="46" t="s">
        <v>91</v>
      </c>
      <c r="C62" s="8" t="s">
        <v>94</v>
      </c>
      <c r="D62" s="70" t="s">
        <v>95</v>
      </c>
      <c r="E62" s="11">
        <v>902705075</v>
      </c>
      <c r="F62" s="11" t="s">
        <v>16</v>
      </c>
      <c r="G62" s="12">
        <v>45415</v>
      </c>
      <c r="H62" s="67">
        <v>0</v>
      </c>
      <c r="I62" s="67">
        <v>30</v>
      </c>
      <c r="J62" s="67">
        <v>0</v>
      </c>
      <c r="K62" s="67">
        <f>SUM(H62:J62)</f>
        <v>30</v>
      </c>
      <c r="L62" s="67">
        <v>0</v>
      </c>
      <c r="M62" s="67">
        <v>30</v>
      </c>
      <c r="N62" s="67">
        <v>0</v>
      </c>
      <c r="O62" s="67">
        <f>SUM(L62:N62)</f>
        <v>30</v>
      </c>
    </row>
    <row r="63" spans="1:143" s="19" customFormat="1" ht="13" customHeight="1" x14ac:dyDescent="0.25">
      <c r="A63" s="1"/>
      <c r="B63" s="7">
        <v>8223</v>
      </c>
      <c r="C63" s="47" t="s">
        <v>96</v>
      </c>
      <c r="D63" s="70"/>
      <c r="E63" s="11"/>
      <c r="F63" s="11"/>
      <c r="G63" s="12"/>
      <c r="H63" s="59">
        <f t="shared" ref="H63:O63" si="13">SUBTOTAL(9,H61:H62)</f>
        <v>0</v>
      </c>
      <c r="I63" s="59">
        <f t="shared" si="13"/>
        <v>60</v>
      </c>
      <c r="J63" s="59">
        <f t="shared" si="13"/>
        <v>0</v>
      </c>
      <c r="K63" s="59">
        <f t="shared" si="13"/>
        <v>60</v>
      </c>
      <c r="L63" s="59">
        <f t="shared" si="13"/>
        <v>0</v>
      </c>
      <c r="M63" s="59">
        <f t="shared" si="13"/>
        <v>60</v>
      </c>
      <c r="N63" s="59">
        <f t="shared" si="13"/>
        <v>0</v>
      </c>
      <c r="O63" s="59">
        <f t="shared" si="13"/>
        <v>60</v>
      </c>
    </row>
    <row r="64" spans="1:143" s="19" customFormat="1" ht="13" customHeight="1" x14ac:dyDescent="0.25">
      <c r="A64" s="1"/>
      <c r="B64" s="68"/>
      <c r="C64" s="8"/>
      <c r="D64" s="70"/>
      <c r="E64" s="11"/>
      <c r="F64" s="11"/>
      <c r="G64" s="12"/>
      <c r="H64" s="6"/>
      <c r="I64" s="6"/>
      <c r="J64" s="6"/>
      <c r="K64" s="6"/>
      <c r="L64" s="6"/>
      <c r="M64" s="6"/>
      <c r="N64" s="6"/>
      <c r="O64" s="6"/>
    </row>
    <row r="65" spans="1:143" customFormat="1" ht="13" customHeight="1" x14ac:dyDescent="0.25">
      <c r="A65" s="1"/>
      <c r="B65" s="46" t="s">
        <v>97</v>
      </c>
      <c r="C65" s="8" t="s">
        <v>98</v>
      </c>
      <c r="D65" s="11" t="s">
        <v>99</v>
      </c>
      <c r="E65" s="11">
        <v>903123443</v>
      </c>
      <c r="F65" s="11" t="s">
        <v>16</v>
      </c>
      <c r="G65" s="12">
        <v>45856</v>
      </c>
      <c r="H65" s="6">
        <v>1743.9543799999999</v>
      </c>
      <c r="I65" s="6">
        <v>225</v>
      </c>
      <c r="J65" s="6">
        <v>0</v>
      </c>
      <c r="K65" s="6">
        <f>SUM(H65:J65)</f>
        <v>1968.9543799999999</v>
      </c>
      <c r="L65" s="6">
        <v>1743.9543799999999</v>
      </c>
      <c r="M65" s="6">
        <v>225</v>
      </c>
      <c r="N65" s="6">
        <v>0</v>
      </c>
      <c r="O65" s="6">
        <f>SUM(L65:N65)</f>
        <v>1968.9543799999999</v>
      </c>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row>
    <row r="66" spans="1:143" customFormat="1" ht="13" customHeight="1" x14ac:dyDescent="0.25">
      <c r="A66" s="1"/>
      <c r="B66" s="7" t="s">
        <v>97</v>
      </c>
      <c r="C66" s="8" t="s">
        <v>100</v>
      </c>
      <c r="D66" s="11" t="s">
        <v>101</v>
      </c>
      <c r="E66" s="10">
        <v>904138914</v>
      </c>
      <c r="F66" s="11" t="s">
        <v>16</v>
      </c>
      <c r="G66" s="12">
        <v>45862</v>
      </c>
      <c r="H66" s="6">
        <v>737.55480999999963</v>
      </c>
      <c r="I66" s="6">
        <v>700</v>
      </c>
      <c r="J66" s="6">
        <v>0</v>
      </c>
      <c r="K66" s="6">
        <f>SUM(H66:J66)</f>
        <v>1437.5548099999996</v>
      </c>
      <c r="L66" s="6">
        <v>737.55480999999963</v>
      </c>
      <c r="M66" s="6">
        <v>700</v>
      </c>
      <c r="N66" s="6">
        <v>0</v>
      </c>
      <c r="O66" s="6">
        <f>SUM(L66:N66)</f>
        <v>1437.5548099999996</v>
      </c>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row>
    <row r="67" spans="1:143" customFormat="1" ht="13" customHeight="1" x14ac:dyDescent="0.25">
      <c r="A67" s="1"/>
      <c r="B67" s="7">
        <v>8298</v>
      </c>
      <c r="C67" s="47" t="s">
        <v>102</v>
      </c>
      <c r="D67" s="11"/>
      <c r="E67" s="10"/>
      <c r="F67" s="11"/>
      <c r="G67" s="12"/>
      <c r="H67" s="48">
        <f t="shared" ref="H67:O67" si="14">SUBTOTAL(9,H65:H66)</f>
        <v>2481.5091899999998</v>
      </c>
      <c r="I67" s="48">
        <f t="shared" si="14"/>
        <v>925</v>
      </c>
      <c r="J67" s="48">
        <f t="shared" si="14"/>
        <v>0</v>
      </c>
      <c r="K67" s="48">
        <f t="shared" si="14"/>
        <v>3406.5091899999998</v>
      </c>
      <c r="L67" s="48">
        <f t="shared" si="14"/>
        <v>2481.5091899999998</v>
      </c>
      <c r="M67" s="48">
        <f t="shared" si="14"/>
        <v>925</v>
      </c>
      <c r="N67" s="48">
        <f t="shared" si="14"/>
        <v>0</v>
      </c>
      <c r="O67" s="48">
        <f t="shared" si="14"/>
        <v>3406.5091899999998</v>
      </c>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row>
    <row r="68" spans="1:143" customFormat="1" ht="13" customHeight="1" x14ac:dyDescent="0.25">
      <c r="A68" s="1"/>
      <c r="B68" s="7"/>
      <c r="C68" s="47"/>
      <c r="D68" s="11"/>
      <c r="E68" s="10"/>
      <c r="F68" s="11"/>
      <c r="G68" s="12"/>
      <c r="H68" s="55"/>
      <c r="I68" s="55"/>
      <c r="J68" s="55"/>
      <c r="K68" s="55"/>
      <c r="L68" s="55"/>
      <c r="M68" s="55"/>
      <c r="N68" s="55"/>
      <c r="O68" s="55"/>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row>
    <row r="69" spans="1:143" customFormat="1" ht="13" customHeight="1" x14ac:dyDescent="0.25">
      <c r="A69" s="1"/>
      <c r="B69" s="46" t="s">
        <v>103</v>
      </c>
      <c r="C69" s="8" t="s">
        <v>104</v>
      </c>
      <c r="D69" s="11" t="s">
        <v>105</v>
      </c>
      <c r="E69" s="69">
        <v>903135849</v>
      </c>
      <c r="F69" s="11" t="s">
        <v>16</v>
      </c>
      <c r="G69" s="12">
        <v>45418</v>
      </c>
      <c r="H69" s="6">
        <v>0</v>
      </c>
      <c r="I69" s="6">
        <v>12.896000000000001</v>
      </c>
      <c r="J69" s="6">
        <v>0</v>
      </c>
      <c r="K69" s="6">
        <f>SUM(H69:J69)</f>
        <v>12.896000000000001</v>
      </c>
      <c r="L69" s="6">
        <v>0</v>
      </c>
      <c r="M69" s="6">
        <v>12.893420800000001</v>
      </c>
      <c r="N69" s="6">
        <v>0</v>
      </c>
      <c r="O69" s="6">
        <f>SUM(L69:N69)</f>
        <v>12.893420800000001</v>
      </c>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row>
    <row r="70" spans="1:143" s="19" customFormat="1" ht="13" customHeight="1" x14ac:dyDescent="0.25">
      <c r="B70" s="7">
        <v>8294</v>
      </c>
      <c r="C70" s="47" t="s">
        <v>106</v>
      </c>
      <c r="D70" s="31"/>
      <c r="E70" s="42"/>
      <c r="F70" s="31"/>
      <c r="G70" s="12"/>
      <c r="H70" s="48">
        <f t="shared" ref="H70:O70" si="15">SUBTOTAL(9,H69:H69)</f>
        <v>0</v>
      </c>
      <c r="I70" s="48">
        <f t="shared" si="15"/>
        <v>12.896000000000001</v>
      </c>
      <c r="J70" s="48">
        <f t="shared" si="15"/>
        <v>0</v>
      </c>
      <c r="K70" s="48">
        <f t="shared" si="15"/>
        <v>12.896000000000001</v>
      </c>
      <c r="L70" s="48">
        <f t="shared" si="15"/>
        <v>0</v>
      </c>
      <c r="M70" s="48">
        <f t="shared" si="15"/>
        <v>12.893420800000001</v>
      </c>
      <c r="N70" s="48">
        <f t="shared" si="15"/>
        <v>0</v>
      </c>
      <c r="O70" s="48">
        <f t="shared" si="15"/>
        <v>12.893420800000001</v>
      </c>
    </row>
    <row r="71" spans="1:143" customFormat="1" ht="13" customHeight="1" x14ac:dyDescent="0.25">
      <c r="A71" s="1"/>
      <c r="B71" s="7"/>
      <c r="C71" s="47"/>
      <c r="D71" s="11"/>
      <c r="E71" s="10"/>
      <c r="F71" s="11"/>
      <c r="G71" s="12"/>
      <c r="H71" s="55"/>
      <c r="I71" s="55"/>
      <c r="J71" s="55"/>
      <c r="K71" s="55"/>
      <c r="L71" s="55"/>
      <c r="M71" s="55"/>
      <c r="N71" s="55"/>
      <c r="O71" s="55"/>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row>
    <row r="72" spans="1:143" customFormat="1" ht="13" customHeight="1" x14ac:dyDescent="0.25">
      <c r="A72" s="1"/>
      <c r="B72" s="46" t="s">
        <v>107</v>
      </c>
      <c r="C72" s="8" t="s">
        <v>108</v>
      </c>
      <c r="D72" s="11" t="s">
        <v>109</v>
      </c>
      <c r="E72" s="69">
        <v>903429710</v>
      </c>
      <c r="F72" s="11" t="s">
        <v>16</v>
      </c>
      <c r="G72" s="12">
        <v>46024</v>
      </c>
      <c r="H72" s="6">
        <v>824.69756000000007</v>
      </c>
      <c r="I72" s="6">
        <v>4</v>
      </c>
      <c r="J72" s="6">
        <v>0</v>
      </c>
      <c r="K72" s="6">
        <f>SUM(H72:J72)</f>
        <v>828.69756000000007</v>
      </c>
      <c r="L72" s="6">
        <v>824.69756000000007</v>
      </c>
      <c r="M72" s="6">
        <v>4</v>
      </c>
      <c r="N72" s="6">
        <v>0</v>
      </c>
      <c r="O72" s="6">
        <f>SUM(L72:N72)</f>
        <v>828.69756000000007</v>
      </c>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row>
    <row r="73" spans="1:143" customFormat="1" ht="13" customHeight="1" x14ac:dyDescent="0.25">
      <c r="A73" s="1"/>
      <c r="B73" s="46" t="s">
        <v>107</v>
      </c>
      <c r="C73" s="8" t="s">
        <v>110</v>
      </c>
      <c r="D73" s="11" t="s">
        <v>111</v>
      </c>
      <c r="E73" s="69">
        <v>903429712</v>
      </c>
      <c r="F73" s="11" t="s">
        <v>16</v>
      </c>
      <c r="G73" s="12">
        <v>46112</v>
      </c>
      <c r="H73" s="6">
        <v>62.090590000000013</v>
      </c>
      <c r="I73" s="6">
        <v>80</v>
      </c>
      <c r="J73" s="6">
        <v>0</v>
      </c>
      <c r="K73" s="6">
        <f>SUM(H73:J73)</f>
        <v>142.09059000000002</v>
      </c>
      <c r="L73" s="6">
        <v>62.090590000000013</v>
      </c>
      <c r="M73" s="6">
        <v>80</v>
      </c>
      <c r="N73" s="6">
        <v>0</v>
      </c>
      <c r="O73" s="6">
        <f>SUM(L73:N73)</f>
        <v>142.09059000000002</v>
      </c>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row>
    <row r="74" spans="1:143" customFormat="1" ht="13" customHeight="1" x14ac:dyDescent="0.25">
      <c r="A74" s="1"/>
      <c r="B74" s="46" t="s">
        <v>107</v>
      </c>
      <c r="C74" s="8" t="s">
        <v>112</v>
      </c>
      <c r="D74" s="11" t="s">
        <v>113</v>
      </c>
      <c r="E74" s="69">
        <v>903429713</v>
      </c>
      <c r="F74" s="11" t="s">
        <v>16</v>
      </c>
      <c r="G74" s="12">
        <v>46112</v>
      </c>
      <c r="H74" s="6">
        <v>2.9496299999999995</v>
      </c>
      <c r="I74" s="6">
        <v>85</v>
      </c>
      <c r="J74" s="6">
        <v>0</v>
      </c>
      <c r="K74" s="6">
        <f>SUM(H74:J74)</f>
        <v>87.949629999999999</v>
      </c>
      <c r="L74" s="6">
        <v>2.9496299999999995</v>
      </c>
      <c r="M74" s="6">
        <v>85</v>
      </c>
      <c r="N74" s="6">
        <v>0</v>
      </c>
      <c r="O74" s="6">
        <f>SUM(L74:N74)</f>
        <v>87.949629999999999</v>
      </c>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row>
    <row r="75" spans="1:143" customFormat="1" ht="13" customHeight="1" x14ac:dyDescent="0.25">
      <c r="A75" s="1"/>
      <c r="B75" s="46" t="s">
        <v>107</v>
      </c>
      <c r="C75" s="8" t="s">
        <v>114</v>
      </c>
      <c r="D75" s="11" t="s">
        <v>115</v>
      </c>
      <c r="E75" s="69">
        <v>903429714</v>
      </c>
      <c r="F75" s="11" t="s">
        <v>16</v>
      </c>
      <c r="G75" s="12">
        <v>46112</v>
      </c>
      <c r="H75" s="6">
        <v>552.20756000000006</v>
      </c>
      <c r="I75" s="6">
        <v>11.994</v>
      </c>
      <c r="J75" s="6">
        <v>0</v>
      </c>
      <c r="K75" s="6">
        <f>SUM(H75:J75)</f>
        <v>564.20156000000009</v>
      </c>
      <c r="L75" s="6">
        <v>552.20756000000006</v>
      </c>
      <c r="M75" s="6">
        <v>11.994</v>
      </c>
      <c r="N75" s="6">
        <v>0</v>
      </c>
      <c r="O75" s="6">
        <f>SUM(L75:N75)</f>
        <v>564.20156000000009</v>
      </c>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row>
    <row r="76" spans="1:143" customFormat="1" ht="13" customHeight="1" x14ac:dyDescent="0.25">
      <c r="A76" s="1"/>
      <c r="B76" s="46" t="s">
        <v>107</v>
      </c>
      <c r="C76" s="8" t="s">
        <v>116</v>
      </c>
      <c r="D76" s="11" t="s">
        <v>109</v>
      </c>
      <c r="E76" s="11">
        <v>903548050</v>
      </c>
      <c r="F76" s="11" t="s">
        <v>16</v>
      </c>
      <c r="G76" s="12">
        <v>46112</v>
      </c>
      <c r="H76" s="6">
        <v>210.66833000000003</v>
      </c>
      <c r="I76" s="6">
        <v>190</v>
      </c>
      <c r="J76" s="6">
        <v>336.58800000000002</v>
      </c>
      <c r="K76" s="6">
        <f>SUM(H76:J76)</f>
        <v>737.25633000000005</v>
      </c>
      <c r="L76" s="6">
        <v>210.66833000000003</v>
      </c>
      <c r="M76" s="6">
        <v>190</v>
      </c>
      <c r="N76" s="6">
        <v>336.58800000000002</v>
      </c>
      <c r="O76" s="6">
        <f>SUM(L76:N76)</f>
        <v>737.25633000000005</v>
      </c>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row>
    <row r="77" spans="1:143" s="19" customFormat="1" ht="13" customHeight="1" x14ac:dyDescent="0.25">
      <c r="B77" s="7">
        <v>8355</v>
      </c>
      <c r="C77" s="47" t="s">
        <v>117</v>
      </c>
      <c r="D77" s="31"/>
      <c r="E77" s="42"/>
      <c r="F77" s="31"/>
      <c r="G77" s="12"/>
      <c r="H77" s="48">
        <f t="shared" ref="H77:O77" si="16">SUBTOTAL(9,H72:H76)</f>
        <v>1652.6136700000002</v>
      </c>
      <c r="I77" s="48">
        <f t="shared" si="16"/>
        <v>370.99400000000003</v>
      </c>
      <c r="J77" s="48">
        <f t="shared" si="16"/>
        <v>336.58800000000002</v>
      </c>
      <c r="K77" s="48">
        <f t="shared" si="16"/>
        <v>2360.1956700000005</v>
      </c>
      <c r="L77" s="48">
        <f t="shared" si="16"/>
        <v>1652.6136700000002</v>
      </c>
      <c r="M77" s="48">
        <f t="shared" si="16"/>
        <v>370.99400000000003</v>
      </c>
      <c r="N77" s="48">
        <f t="shared" si="16"/>
        <v>336.58800000000002</v>
      </c>
      <c r="O77" s="48">
        <f t="shared" si="16"/>
        <v>2360.1956700000005</v>
      </c>
    </row>
    <row r="78" spans="1:143" customFormat="1" ht="13" customHeight="1" x14ac:dyDescent="0.25">
      <c r="A78" s="1"/>
      <c r="B78" s="7"/>
      <c r="C78" s="47"/>
      <c r="D78" s="11"/>
      <c r="E78" s="10"/>
      <c r="F78" s="11"/>
      <c r="G78" s="12"/>
      <c r="H78" s="66"/>
      <c r="I78" s="66"/>
      <c r="J78" s="66"/>
      <c r="K78" s="66"/>
      <c r="L78" s="66"/>
      <c r="M78" s="66"/>
      <c r="N78" s="66"/>
      <c r="O78" s="66"/>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row>
    <row r="79" spans="1:143" customFormat="1" ht="13" customHeight="1" x14ac:dyDescent="0.25">
      <c r="A79" s="1"/>
      <c r="B79" s="46" t="s">
        <v>118</v>
      </c>
      <c r="C79" s="8" t="s">
        <v>119</v>
      </c>
      <c r="D79" s="11" t="s">
        <v>120</v>
      </c>
      <c r="E79" s="11">
        <v>903427639</v>
      </c>
      <c r="F79" s="11" t="s">
        <v>16</v>
      </c>
      <c r="G79" s="12">
        <v>45691</v>
      </c>
      <c r="H79" s="6">
        <v>128.00209999999993</v>
      </c>
      <c r="I79" s="6">
        <v>20</v>
      </c>
      <c r="J79" s="6">
        <v>121</v>
      </c>
      <c r="K79" s="6">
        <f>SUM(H79:J79)</f>
        <v>269.00209999999993</v>
      </c>
      <c r="L79" s="6">
        <v>128.00209999999993</v>
      </c>
      <c r="M79" s="6">
        <v>20</v>
      </c>
      <c r="N79" s="6">
        <v>121</v>
      </c>
      <c r="O79" s="6">
        <f>SUM(L79:N79)</f>
        <v>269.00209999999993</v>
      </c>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row>
    <row r="80" spans="1:143" customFormat="1" ht="13" customHeight="1" x14ac:dyDescent="0.25">
      <c r="A80" s="1"/>
      <c r="B80" s="7">
        <v>8358</v>
      </c>
      <c r="C80" s="47" t="s">
        <v>121</v>
      </c>
      <c r="D80" s="11"/>
      <c r="E80" s="10"/>
      <c r="F80" s="11"/>
      <c r="G80" s="12"/>
      <c r="H80" s="48">
        <f t="shared" ref="H80:O80" si="17">SUBTOTAL(9,H79:H79)</f>
        <v>128.00209999999993</v>
      </c>
      <c r="I80" s="48">
        <f t="shared" si="17"/>
        <v>20</v>
      </c>
      <c r="J80" s="48">
        <f t="shared" si="17"/>
        <v>121</v>
      </c>
      <c r="K80" s="48">
        <f t="shared" si="17"/>
        <v>269.00209999999993</v>
      </c>
      <c r="L80" s="48">
        <f t="shared" si="17"/>
        <v>128.00209999999993</v>
      </c>
      <c r="M80" s="48">
        <f t="shared" si="17"/>
        <v>20</v>
      </c>
      <c r="N80" s="48">
        <f t="shared" si="17"/>
        <v>121</v>
      </c>
      <c r="O80" s="48">
        <f t="shared" si="17"/>
        <v>269.00209999999993</v>
      </c>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row>
    <row r="81" spans="1:143" customFormat="1" ht="13" customHeight="1" x14ac:dyDescent="0.25">
      <c r="A81" s="1"/>
      <c r="B81" s="7"/>
      <c r="C81" s="47"/>
      <c r="D81" s="11"/>
      <c r="E81" s="10"/>
      <c r="F81" s="11"/>
      <c r="G81" s="12"/>
      <c r="H81" s="59"/>
      <c r="I81" s="59"/>
      <c r="J81" s="59"/>
      <c r="K81" s="59"/>
      <c r="L81" s="59"/>
      <c r="M81" s="59"/>
      <c r="N81" s="59"/>
      <c r="O81" s="59"/>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row>
    <row r="82" spans="1:143" s="19" customFormat="1" ht="13" customHeight="1" x14ac:dyDescent="0.25">
      <c r="A82" s="1"/>
      <c r="B82" s="46" t="s">
        <v>122</v>
      </c>
      <c r="C82" s="8" t="s">
        <v>123</v>
      </c>
      <c r="D82" s="70" t="s">
        <v>124</v>
      </c>
      <c r="E82" s="11">
        <v>902342409</v>
      </c>
      <c r="F82" s="11" t="s">
        <v>16</v>
      </c>
      <c r="G82" s="12">
        <v>45962</v>
      </c>
      <c r="H82" s="6">
        <v>3866.7775000000029</v>
      </c>
      <c r="I82" s="6">
        <v>178.43899999999999</v>
      </c>
      <c r="J82" s="6">
        <v>80</v>
      </c>
      <c r="K82" s="6">
        <f>SUM(H82:J82)</f>
        <v>4125.2165000000023</v>
      </c>
      <c r="L82" s="6">
        <v>3866.7775000000029</v>
      </c>
      <c r="M82" s="6">
        <v>178.43899999999999</v>
      </c>
      <c r="N82" s="6">
        <v>80</v>
      </c>
      <c r="O82" s="6">
        <f>SUM(L82:N82)</f>
        <v>4125.2165000000023</v>
      </c>
    </row>
    <row r="83" spans="1:143" s="19" customFormat="1" ht="13" customHeight="1" x14ac:dyDescent="0.25">
      <c r="A83" s="1"/>
      <c r="B83" s="46"/>
      <c r="C83" s="8"/>
      <c r="D83" s="70"/>
      <c r="E83" s="11"/>
      <c r="F83" s="11"/>
      <c r="G83" s="12"/>
      <c r="H83" s="6"/>
      <c r="I83" s="6"/>
      <c r="J83" s="6"/>
      <c r="K83" s="6"/>
      <c r="L83" s="6"/>
      <c r="M83" s="6"/>
      <c r="N83" s="6"/>
      <c r="O83" s="6"/>
    </row>
    <row r="84" spans="1:143" s="19" customFormat="1" ht="13" customHeight="1" x14ac:dyDescent="0.25">
      <c r="A84" s="1"/>
      <c r="B84" s="46" t="s">
        <v>125</v>
      </c>
      <c r="C84" s="8" t="s">
        <v>126</v>
      </c>
      <c r="D84" s="70" t="s">
        <v>127</v>
      </c>
      <c r="E84" s="11">
        <v>902326568</v>
      </c>
      <c r="F84" s="11" t="s">
        <v>16</v>
      </c>
      <c r="G84" s="12">
        <v>45373</v>
      </c>
      <c r="H84" s="6">
        <v>0</v>
      </c>
      <c r="I84" s="6">
        <v>35</v>
      </c>
      <c r="J84" s="6">
        <v>0</v>
      </c>
      <c r="K84" s="6">
        <f>SUM(H84:J84)</f>
        <v>35</v>
      </c>
      <c r="L84" s="6">
        <v>0</v>
      </c>
      <c r="M84" s="6">
        <v>35</v>
      </c>
      <c r="N84" s="6">
        <v>0</v>
      </c>
      <c r="O84" s="6">
        <f>SUM(L84:N84)</f>
        <v>35</v>
      </c>
    </row>
    <row r="85" spans="1:143" s="19" customFormat="1" ht="13" customHeight="1" x14ac:dyDescent="0.25">
      <c r="A85" s="1"/>
      <c r="B85" s="46" t="s">
        <v>128</v>
      </c>
      <c r="C85" s="8" t="s">
        <v>129</v>
      </c>
      <c r="D85" s="70" t="s">
        <v>130</v>
      </c>
      <c r="E85" s="11">
        <v>902699211</v>
      </c>
      <c r="F85" s="11" t="s">
        <v>16</v>
      </c>
      <c r="G85" s="12">
        <v>44533</v>
      </c>
      <c r="H85" s="6">
        <v>0</v>
      </c>
      <c r="I85" s="6">
        <v>96.724999999999994</v>
      </c>
      <c r="J85" s="6">
        <v>100</v>
      </c>
      <c r="K85" s="6">
        <f>SUM(H85:J85)</f>
        <v>196.72499999999999</v>
      </c>
      <c r="L85" s="6">
        <v>0</v>
      </c>
      <c r="M85" s="6">
        <v>88.758889406613449</v>
      </c>
      <c r="N85" s="6">
        <v>91.764165837801443</v>
      </c>
      <c r="O85" s="6">
        <f>SUM(L85:N85)</f>
        <v>180.52305524441488</v>
      </c>
    </row>
    <row r="86" spans="1:143" s="19" customFormat="1" ht="13" customHeight="1" x14ac:dyDescent="0.25">
      <c r="A86" s="1"/>
      <c r="B86" s="46" t="s">
        <v>131</v>
      </c>
      <c r="C86" s="8" t="s">
        <v>132</v>
      </c>
      <c r="D86" s="70" t="s">
        <v>133</v>
      </c>
      <c r="E86" s="11">
        <v>902668204</v>
      </c>
      <c r="F86" s="11" t="s">
        <v>16</v>
      </c>
      <c r="G86" s="12">
        <v>45373</v>
      </c>
      <c r="H86" s="6">
        <v>0</v>
      </c>
      <c r="I86" s="6">
        <v>55</v>
      </c>
      <c r="J86" s="6">
        <v>0</v>
      </c>
      <c r="K86" s="6">
        <f>SUM(H86:J86)</f>
        <v>55</v>
      </c>
      <c r="L86" s="6">
        <v>0</v>
      </c>
      <c r="M86" s="6">
        <v>55</v>
      </c>
      <c r="N86" s="6">
        <v>0</v>
      </c>
      <c r="O86" s="6">
        <f>SUM(L86:N86)</f>
        <v>55</v>
      </c>
    </row>
    <row r="87" spans="1:143" s="19" customFormat="1" ht="13" customHeight="1" x14ac:dyDescent="0.25">
      <c r="A87" s="1"/>
      <c r="B87" s="46" t="s">
        <v>134</v>
      </c>
      <c r="C87" s="8" t="s">
        <v>135</v>
      </c>
      <c r="D87" s="11" t="s">
        <v>136</v>
      </c>
      <c r="E87" s="11">
        <v>903099017</v>
      </c>
      <c r="F87" s="11" t="s">
        <v>16</v>
      </c>
      <c r="G87" s="12">
        <v>46112</v>
      </c>
      <c r="H87" s="6">
        <v>72.641019999999955</v>
      </c>
      <c r="I87" s="6">
        <v>578.68899999999996</v>
      </c>
      <c r="J87" s="6">
        <v>1540</v>
      </c>
      <c r="K87" s="6">
        <f>SUM(H87:J87)</f>
        <v>2191.3300199999999</v>
      </c>
      <c r="L87" s="6">
        <v>72.641019999999955</v>
      </c>
      <c r="M87" s="6">
        <v>578.68899999999996</v>
      </c>
      <c r="N87" s="6">
        <v>1540</v>
      </c>
      <c r="O87" s="6">
        <f>SUM(L87:N87)</f>
        <v>2191.3300199999999</v>
      </c>
    </row>
    <row r="88" spans="1:143" customFormat="1" ht="13" customHeight="1" x14ac:dyDescent="0.25">
      <c r="A88" s="1"/>
      <c r="B88" s="7"/>
      <c r="C88" s="2"/>
      <c r="D88" s="11"/>
      <c r="E88" s="10"/>
      <c r="F88" s="11"/>
      <c r="G88" s="12"/>
      <c r="H88" s="59"/>
      <c r="I88" s="59"/>
      <c r="J88" s="59"/>
      <c r="K88" s="59"/>
      <c r="L88" s="59"/>
      <c r="M88" s="59"/>
      <c r="N88" s="59"/>
      <c r="O88" s="59"/>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row>
    <row r="89" spans="1:143" customFormat="1" ht="13" customHeight="1" x14ac:dyDescent="0.25">
      <c r="A89" s="1"/>
      <c r="B89" s="46" t="s">
        <v>137</v>
      </c>
      <c r="C89" s="8" t="s">
        <v>138</v>
      </c>
      <c r="D89" s="11" t="s">
        <v>139</v>
      </c>
      <c r="E89" s="11">
        <v>903728254</v>
      </c>
      <c r="F89" s="11" t="s">
        <v>16</v>
      </c>
      <c r="G89" s="12">
        <v>45674</v>
      </c>
      <c r="H89" s="6">
        <v>14572.967290000001</v>
      </c>
      <c r="I89" s="6">
        <v>487.65699999999998</v>
      </c>
      <c r="J89" s="6">
        <v>411.52499999999998</v>
      </c>
      <c r="K89" s="6">
        <f t="shared" ref="K89:K107" si="18">SUM(H89:J89)</f>
        <v>15472.149289999999</v>
      </c>
      <c r="L89" s="6">
        <v>14572.967290000001</v>
      </c>
      <c r="M89" s="6">
        <v>487.65699999999998</v>
      </c>
      <c r="N89" s="6">
        <v>411.52499999999998</v>
      </c>
      <c r="O89" s="6">
        <f t="shared" ref="O89:O107" si="19">SUM(L89:N89)</f>
        <v>15472.149289999999</v>
      </c>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row>
    <row r="90" spans="1:143" customFormat="1" ht="13" customHeight="1" x14ac:dyDescent="0.25">
      <c r="A90" s="1"/>
      <c r="B90" s="46" t="s">
        <v>137</v>
      </c>
      <c r="C90" s="8" t="s">
        <v>140</v>
      </c>
      <c r="D90" s="11" t="s">
        <v>141</v>
      </c>
      <c r="E90" s="11">
        <v>903728255</v>
      </c>
      <c r="F90" s="11" t="s">
        <v>16</v>
      </c>
      <c r="G90" s="12">
        <v>45750</v>
      </c>
      <c r="H90" s="6">
        <v>9950.4784599999894</v>
      </c>
      <c r="I90" s="6">
        <v>1556.01</v>
      </c>
      <c r="J90" s="6">
        <v>535.10199999999998</v>
      </c>
      <c r="K90" s="6">
        <f t="shared" si="18"/>
        <v>12041.59045999999</v>
      </c>
      <c r="L90" s="6">
        <v>9950.4784599999894</v>
      </c>
      <c r="M90" s="6">
        <v>1556.01</v>
      </c>
      <c r="N90" s="6">
        <v>535.10199999999998</v>
      </c>
      <c r="O90" s="6">
        <f t="shared" si="19"/>
        <v>12041.59045999999</v>
      </c>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row>
    <row r="91" spans="1:143" customFormat="1" ht="13" customHeight="1" x14ac:dyDescent="0.25">
      <c r="A91" s="1"/>
      <c r="B91" s="46" t="s">
        <v>137</v>
      </c>
      <c r="C91" s="8" t="s">
        <v>142</v>
      </c>
      <c r="D91" s="11" t="s">
        <v>141</v>
      </c>
      <c r="E91" s="11">
        <v>903795047</v>
      </c>
      <c r="F91" s="11" t="s">
        <v>16</v>
      </c>
      <c r="G91" s="12">
        <v>45809</v>
      </c>
      <c r="H91" s="6">
        <v>10.210920000000007</v>
      </c>
      <c r="I91" s="6">
        <v>-1E-3</v>
      </c>
      <c r="J91" s="6">
        <v>0</v>
      </c>
      <c r="K91" s="6">
        <f t="shared" si="18"/>
        <v>10.209920000000007</v>
      </c>
      <c r="L91" s="6">
        <v>10.210920000000007</v>
      </c>
      <c r="M91" s="6">
        <v>-1E-3</v>
      </c>
      <c r="N91" s="6">
        <v>0</v>
      </c>
      <c r="O91" s="6">
        <f t="shared" si="19"/>
        <v>10.209920000000007</v>
      </c>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row>
    <row r="92" spans="1:143" customFormat="1" ht="13" customHeight="1" x14ac:dyDescent="0.25">
      <c r="A92" s="1"/>
      <c r="B92" s="46" t="s">
        <v>137</v>
      </c>
      <c r="C92" s="8" t="s">
        <v>143</v>
      </c>
      <c r="D92" s="11" t="s">
        <v>141</v>
      </c>
      <c r="E92" s="11">
        <v>903795050</v>
      </c>
      <c r="F92" s="11" t="s">
        <v>16</v>
      </c>
      <c r="G92" s="12">
        <v>45809</v>
      </c>
      <c r="H92" s="6">
        <v>382.24592999999993</v>
      </c>
      <c r="I92" s="6">
        <v>-1E-3</v>
      </c>
      <c r="J92" s="6">
        <v>0</v>
      </c>
      <c r="K92" s="6">
        <f t="shared" si="18"/>
        <v>382.24492999999995</v>
      </c>
      <c r="L92" s="6">
        <v>382.24592999999993</v>
      </c>
      <c r="M92" s="6">
        <v>-1E-3</v>
      </c>
      <c r="N92" s="6">
        <v>0</v>
      </c>
      <c r="O92" s="6">
        <f t="shared" si="19"/>
        <v>382.24492999999995</v>
      </c>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row>
    <row r="93" spans="1:143" customFormat="1" ht="13" customHeight="1" x14ac:dyDescent="0.25">
      <c r="A93" s="1"/>
      <c r="B93" s="46" t="s">
        <v>137</v>
      </c>
      <c r="C93" s="8" t="s">
        <v>144</v>
      </c>
      <c r="D93" s="11" t="s">
        <v>141</v>
      </c>
      <c r="E93" s="11">
        <v>903795052</v>
      </c>
      <c r="F93" s="11" t="s">
        <v>16</v>
      </c>
      <c r="G93" s="12">
        <v>45809</v>
      </c>
      <c r="H93" s="6">
        <v>41.951989999999988</v>
      </c>
      <c r="I93" s="6">
        <v>-1E-3</v>
      </c>
      <c r="J93" s="6">
        <v>0</v>
      </c>
      <c r="K93" s="6">
        <f t="shared" si="18"/>
        <v>41.95098999999999</v>
      </c>
      <c r="L93" s="6">
        <v>41.951989999999988</v>
      </c>
      <c r="M93" s="6">
        <v>-1E-3</v>
      </c>
      <c r="N93" s="6">
        <v>0</v>
      </c>
      <c r="O93" s="6">
        <f t="shared" si="19"/>
        <v>41.95098999999999</v>
      </c>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row>
    <row r="94" spans="1:143" customFormat="1" ht="13" customHeight="1" x14ac:dyDescent="0.25">
      <c r="A94" s="1"/>
      <c r="B94" s="46" t="s">
        <v>137</v>
      </c>
      <c r="C94" s="8" t="s">
        <v>145</v>
      </c>
      <c r="D94" s="11" t="s">
        <v>141</v>
      </c>
      <c r="E94" s="10">
        <v>903795054</v>
      </c>
      <c r="F94" s="11" t="s">
        <v>16</v>
      </c>
      <c r="G94" s="12">
        <v>45809</v>
      </c>
      <c r="H94" s="6">
        <v>16.587690000000006</v>
      </c>
      <c r="I94" s="6">
        <v>-1E-3</v>
      </c>
      <c r="J94" s="6">
        <v>0</v>
      </c>
      <c r="K94" s="6">
        <f t="shared" si="18"/>
        <v>16.586690000000004</v>
      </c>
      <c r="L94" s="6">
        <v>16.587690000000006</v>
      </c>
      <c r="M94" s="6">
        <v>-1E-3</v>
      </c>
      <c r="N94" s="6">
        <v>0</v>
      </c>
      <c r="O94" s="6">
        <f t="shared" si="19"/>
        <v>16.586690000000004</v>
      </c>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row>
    <row r="95" spans="1:143" customFormat="1" ht="13" customHeight="1" x14ac:dyDescent="0.25">
      <c r="A95" s="1"/>
      <c r="B95" s="46" t="s">
        <v>137</v>
      </c>
      <c r="C95" s="8" t="s">
        <v>146</v>
      </c>
      <c r="D95" s="11" t="s">
        <v>141</v>
      </c>
      <c r="E95" s="11">
        <v>903795055</v>
      </c>
      <c r="F95" s="11" t="s">
        <v>16</v>
      </c>
      <c r="G95" s="12">
        <v>45809</v>
      </c>
      <c r="H95" s="6">
        <v>8.1748300000000018</v>
      </c>
      <c r="I95" s="6">
        <v>-1E-3</v>
      </c>
      <c r="J95" s="6">
        <v>0</v>
      </c>
      <c r="K95" s="6">
        <f t="shared" si="18"/>
        <v>8.1738300000000024</v>
      </c>
      <c r="L95" s="6">
        <v>8.1748300000000018</v>
      </c>
      <c r="M95" s="6">
        <v>-1E-3</v>
      </c>
      <c r="N95" s="6">
        <v>0</v>
      </c>
      <c r="O95" s="6">
        <f t="shared" si="19"/>
        <v>8.1738300000000024</v>
      </c>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row>
    <row r="96" spans="1:143" customFormat="1" ht="13" customHeight="1" x14ac:dyDescent="0.25">
      <c r="A96" s="1"/>
      <c r="B96" s="46" t="s">
        <v>137</v>
      </c>
      <c r="C96" s="8" t="s">
        <v>147</v>
      </c>
      <c r="D96" s="11" t="s">
        <v>141</v>
      </c>
      <c r="E96" s="11">
        <v>903795373</v>
      </c>
      <c r="F96" s="11" t="s">
        <v>16</v>
      </c>
      <c r="G96" s="12">
        <v>45809</v>
      </c>
      <c r="H96" s="6">
        <v>23.038710000000005</v>
      </c>
      <c r="I96" s="6">
        <v>-1E-3</v>
      </c>
      <c r="J96" s="6">
        <v>0</v>
      </c>
      <c r="K96" s="6">
        <f t="shared" si="18"/>
        <v>23.037710000000004</v>
      </c>
      <c r="L96" s="6">
        <v>23.038710000000005</v>
      </c>
      <c r="M96" s="6">
        <v>-1E-3</v>
      </c>
      <c r="N96" s="6">
        <v>0</v>
      </c>
      <c r="O96" s="6">
        <f t="shared" si="19"/>
        <v>23.037710000000004</v>
      </c>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row>
    <row r="97" spans="1:143" customFormat="1" ht="13" customHeight="1" x14ac:dyDescent="0.25">
      <c r="A97" s="1"/>
      <c r="B97" s="46" t="s">
        <v>137</v>
      </c>
      <c r="C97" s="8" t="s">
        <v>148</v>
      </c>
      <c r="D97" s="11" t="s">
        <v>141</v>
      </c>
      <c r="E97" s="11">
        <v>903795403</v>
      </c>
      <c r="F97" s="11" t="s">
        <v>16</v>
      </c>
      <c r="G97" s="12">
        <v>45809</v>
      </c>
      <c r="H97" s="6">
        <v>419.76985000000008</v>
      </c>
      <c r="I97" s="6">
        <v>-2.9000000000000001E-2</v>
      </c>
      <c r="J97" s="6">
        <v>0</v>
      </c>
      <c r="K97" s="6">
        <f t="shared" si="18"/>
        <v>419.74085000000008</v>
      </c>
      <c r="L97" s="6">
        <v>419.76985000000008</v>
      </c>
      <c r="M97" s="6">
        <v>-2.9000000000000001E-2</v>
      </c>
      <c r="N97" s="6">
        <v>0</v>
      </c>
      <c r="O97" s="6">
        <f t="shared" si="19"/>
        <v>419.74085000000008</v>
      </c>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row>
    <row r="98" spans="1:143" customFormat="1" ht="13" customHeight="1" x14ac:dyDescent="0.25">
      <c r="A98" s="1"/>
      <c r="B98" s="46" t="s">
        <v>137</v>
      </c>
      <c r="C98" s="8" t="s">
        <v>149</v>
      </c>
      <c r="D98" s="11" t="s">
        <v>141</v>
      </c>
      <c r="E98" s="11">
        <v>904312243</v>
      </c>
      <c r="F98" s="11" t="s">
        <v>16</v>
      </c>
      <c r="G98" s="12">
        <v>45792</v>
      </c>
      <c r="H98" s="6">
        <v>46.44003</v>
      </c>
      <c r="I98" s="6">
        <v>486.77800000000002</v>
      </c>
      <c r="J98" s="6">
        <v>171.55</v>
      </c>
      <c r="K98" s="6">
        <f t="shared" si="18"/>
        <v>704.76802999999995</v>
      </c>
      <c r="L98" s="6">
        <v>46.44003</v>
      </c>
      <c r="M98" s="6">
        <v>486.77800000000002</v>
      </c>
      <c r="N98" s="6">
        <v>171.55</v>
      </c>
      <c r="O98" s="6">
        <f t="shared" si="19"/>
        <v>704.76802999999995</v>
      </c>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row>
    <row r="99" spans="1:143" customFormat="1" ht="13" customHeight="1" x14ac:dyDescent="0.25">
      <c r="A99" s="1"/>
      <c r="B99" s="46" t="s">
        <v>137</v>
      </c>
      <c r="C99" s="8" t="s">
        <v>150</v>
      </c>
      <c r="D99" s="11" t="s">
        <v>141</v>
      </c>
      <c r="E99" s="11">
        <v>904312244</v>
      </c>
      <c r="F99" s="11" t="s">
        <v>16</v>
      </c>
      <c r="G99" s="12">
        <v>45691</v>
      </c>
      <c r="H99" s="6">
        <v>89.626660000000001</v>
      </c>
      <c r="I99" s="6">
        <v>9.7000000000000003E-2</v>
      </c>
      <c r="J99" s="6">
        <v>168.34200000000001</v>
      </c>
      <c r="K99" s="6">
        <f t="shared" si="18"/>
        <v>258.06565999999998</v>
      </c>
      <c r="L99" s="6">
        <v>89.626660000000001</v>
      </c>
      <c r="M99" s="6">
        <v>9.7000000000000003E-2</v>
      </c>
      <c r="N99" s="6">
        <v>168.34200000000001</v>
      </c>
      <c r="O99" s="6">
        <f t="shared" si="19"/>
        <v>258.06565999999998</v>
      </c>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row>
    <row r="100" spans="1:143" customFormat="1" ht="13" customHeight="1" x14ac:dyDescent="0.25">
      <c r="A100" s="1"/>
      <c r="B100" s="46" t="s">
        <v>137</v>
      </c>
      <c r="C100" s="8" t="s">
        <v>151</v>
      </c>
      <c r="D100" s="11" t="s">
        <v>141</v>
      </c>
      <c r="E100" s="11">
        <v>904312245</v>
      </c>
      <c r="F100" s="11" t="s">
        <v>16</v>
      </c>
      <c r="G100" s="12">
        <v>45691</v>
      </c>
      <c r="H100" s="6">
        <v>253.38352999999998</v>
      </c>
      <c r="I100" s="6">
        <v>-102.288</v>
      </c>
      <c r="J100" s="6">
        <v>180.321</v>
      </c>
      <c r="K100" s="6">
        <f t="shared" si="18"/>
        <v>331.41652999999997</v>
      </c>
      <c r="L100" s="6">
        <v>253.38352999999998</v>
      </c>
      <c r="M100" s="6">
        <v>-102.288</v>
      </c>
      <c r="N100" s="6">
        <v>180.321</v>
      </c>
      <c r="O100" s="6">
        <f t="shared" si="19"/>
        <v>331.41652999999997</v>
      </c>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row>
    <row r="101" spans="1:143" customFormat="1" ht="13" customHeight="1" x14ac:dyDescent="0.25">
      <c r="A101" s="1"/>
      <c r="B101" s="46" t="s">
        <v>137</v>
      </c>
      <c r="C101" s="8" t="s">
        <v>152</v>
      </c>
      <c r="D101" s="11" t="s">
        <v>141</v>
      </c>
      <c r="E101" s="11">
        <v>904312246</v>
      </c>
      <c r="F101" s="11" t="s">
        <v>16</v>
      </c>
      <c r="G101" s="12">
        <v>45434</v>
      </c>
      <c r="H101" s="6">
        <v>0</v>
      </c>
      <c r="I101" s="6">
        <v>0.26800000000000002</v>
      </c>
      <c r="J101" s="6">
        <v>0</v>
      </c>
      <c r="K101" s="6">
        <f t="shared" si="18"/>
        <v>0.26800000000000002</v>
      </c>
      <c r="L101" s="6">
        <v>0</v>
      </c>
      <c r="M101" s="6">
        <v>0.26800000000000002</v>
      </c>
      <c r="N101" s="6">
        <v>0</v>
      </c>
      <c r="O101" s="6">
        <f t="shared" si="19"/>
        <v>0.26800000000000002</v>
      </c>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row>
    <row r="102" spans="1:143" customFormat="1" ht="13" customHeight="1" x14ac:dyDescent="0.25">
      <c r="A102" s="1"/>
      <c r="B102" s="46" t="s">
        <v>137</v>
      </c>
      <c r="C102" s="8" t="s">
        <v>152</v>
      </c>
      <c r="D102" s="11" t="s">
        <v>141</v>
      </c>
      <c r="E102" s="11">
        <v>904312248</v>
      </c>
      <c r="F102" s="11" t="s">
        <v>16</v>
      </c>
      <c r="G102" s="12">
        <v>45809</v>
      </c>
      <c r="H102" s="6">
        <v>16.39565</v>
      </c>
      <c r="I102" s="6">
        <v>0</v>
      </c>
      <c r="J102" s="6">
        <v>73.102999999999994</v>
      </c>
      <c r="K102" s="6">
        <f t="shared" si="18"/>
        <v>89.498649999999998</v>
      </c>
      <c r="L102" s="6">
        <v>16.39565</v>
      </c>
      <c r="M102" s="6">
        <v>0</v>
      </c>
      <c r="N102" s="6">
        <v>73.102999999999994</v>
      </c>
      <c r="O102" s="6">
        <f t="shared" si="19"/>
        <v>89.498649999999998</v>
      </c>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row>
    <row r="103" spans="1:143" customFormat="1" ht="13" customHeight="1" x14ac:dyDescent="0.25">
      <c r="A103" s="1"/>
      <c r="B103" s="46" t="s">
        <v>137</v>
      </c>
      <c r="C103" s="8" t="s">
        <v>152</v>
      </c>
      <c r="D103" s="11" t="s">
        <v>141</v>
      </c>
      <c r="E103" s="11">
        <v>904312249</v>
      </c>
      <c r="F103" s="11" t="s">
        <v>16</v>
      </c>
      <c r="G103" s="12">
        <v>45695</v>
      </c>
      <c r="H103" s="6">
        <v>4.7837599999999991</v>
      </c>
      <c r="I103" s="6">
        <v>3074.2269999999999</v>
      </c>
      <c r="J103" s="6">
        <v>684.40099999999995</v>
      </c>
      <c r="K103" s="6">
        <f t="shared" si="18"/>
        <v>3763.4117599999995</v>
      </c>
      <c r="L103" s="6">
        <v>4.7837599999999991</v>
      </c>
      <c r="M103" s="6">
        <v>3074.2269999999999</v>
      </c>
      <c r="N103" s="6">
        <v>684.40099999999995</v>
      </c>
      <c r="O103" s="6">
        <f t="shared" si="19"/>
        <v>3763.4117599999995</v>
      </c>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row>
    <row r="104" spans="1:143" customFormat="1" ht="13" customHeight="1" x14ac:dyDescent="0.25">
      <c r="A104" s="1"/>
      <c r="B104" s="46" t="s">
        <v>137</v>
      </c>
      <c r="C104" s="8" t="s">
        <v>152</v>
      </c>
      <c r="D104" s="11" t="s">
        <v>141</v>
      </c>
      <c r="E104" s="11">
        <v>904312251</v>
      </c>
      <c r="F104" s="11" t="s">
        <v>16</v>
      </c>
      <c r="G104" s="12">
        <v>45809</v>
      </c>
      <c r="H104" s="6">
        <v>3.536420000000001</v>
      </c>
      <c r="I104" s="6">
        <v>0</v>
      </c>
      <c r="J104" s="6">
        <v>175.73</v>
      </c>
      <c r="K104" s="6">
        <f t="shared" si="18"/>
        <v>179.26641999999998</v>
      </c>
      <c r="L104" s="6">
        <v>3.536420000000001</v>
      </c>
      <c r="M104" s="6">
        <v>0</v>
      </c>
      <c r="N104" s="6">
        <v>175.73</v>
      </c>
      <c r="O104" s="6">
        <f t="shared" si="19"/>
        <v>179.26641999999998</v>
      </c>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row>
    <row r="105" spans="1:143" customFormat="1" ht="13" customHeight="1" x14ac:dyDescent="0.25">
      <c r="A105" s="1"/>
      <c r="B105" s="46" t="s">
        <v>137</v>
      </c>
      <c r="C105" s="8" t="s">
        <v>152</v>
      </c>
      <c r="D105" s="11" t="s">
        <v>141</v>
      </c>
      <c r="E105" s="11">
        <v>904312252</v>
      </c>
      <c r="F105" s="11" t="s">
        <v>16</v>
      </c>
      <c r="G105" s="12">
        <v>45744</v>
      </c>
      <c r="H105" s="6">
        <v>3.5779899999999998</v>
      </c>
      <c r="I105" s="6">
        <v>4513.0420000000004</v>
      </c>
      <c r="J105" s="6">
        <v>819.30200000000002</v>
      </c>
      <c r="K105" s="6">
        <f t="shared" si="18"/>
        <v>5335.9219899999998</v>
      </c>
      <c r="L105" s="6">
        <v>3.5779899999999998</v>
      </c>
      <c r="M105" s="6">
        <v>4513.0420000000004</v>
      </c>
      <c r="N105" s="6">
        <v>819.30200000000002</v>
      </c>
      <c r="O105" s="6">
        <f t="shared" si="19"/>
        <v>5335.9219899999998</v>
      </c>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row>
    <row r="106" spans="1:143" customFormat="1" ht="13" customHeight="1" x14ac:dyDescent="0.25">
      <c r="A106" s="1"/>
      <c r="B106" s="46" t="s">
        <v>137</v>
      </c>
      <c r="C106" s="8" t="s">
        <v>152</v>
      </c>
      <c r="D106" s="11" t="s">
        <v>141</v>
      </c>
      <c r="E106" s="11">
        <v>904312253</v>
      </c>
      <c r="F106" s="11" t="s">
        <v>16</v>
      </c>
      <c r="G106" s="12">
        <v>45809</v>
      </c>
      <c r="H106" s="6">
        <v>4.3668000000000005</v>
      </c>
      <c r="I106" s="6">
        <v>0</v>
      </c>
      <c r="J106" s="6">
        <v>186.63</v>
      </c>
      <c r="K106" s="6">
        <f t="shared" si="18"/>
        <v>190.99680000000001</v>
      </c>
      <c r="L106" s="6">
        <v>4.3668000000000005</v>
      </c>
      <c r="M106" s="6">
        <v>0</v>
      </c>
      <c r="N106" s="6">
        <v>186.63</v>
      </c>
      <c r="O106" s="6">
        <f t="shared" si="19"/>
        <v>190.99680000000001</v>
      </c>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row>
    <row r="107" spans="1:143" customFormat="1" ht="13" customHeight="1" x14ac:dyDescent="0.25">
      <c r="A107" s="1"/>
      <c r="B107" s="46" t="s">
        <v>137</v>
      </c>
      <c r="C107" s="8" t="s">
        <v>153</v>
      </c>
      <c r="D107" s="11" t="s">
        <v>141</v>
      </c>
      <c r="E107" s="11">
        <v>904312254</v>
      </c>
      <c r="F107" s="11" t="s">
        <v>16</v>
      </c>
      <c r="G107" s="12">
        <v>45809</v>
      </c>
      <c r="H107" s="6">
        <v>3.4935800000000006</v>
      </c>
      <c r="I107" s="6">
        <v>0</v>
      </c>
      <c r="J107" s="6">
        <v>65.924999999999997</v>
      </c>
      <c r="K107" s="6">
        <f t="shared" si="18"/>
        <v>69.418579999999992</v>
      </c>
      <c r="L107" s="6">
        <v>3.4935800000000006</v>
      </c>
      <c r="M107" s="6">
        <v>0</v>
      </c>
      <c r="N107" s="6">
        <v>65.924999999999997</v>
      </c>
      <c r="O107" s="6">
        <f t="shared" si="19"/>
        <v>69.418579999999992</v>
      </c>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row>
    <row r="108" spans="1:143" customFormat="1" ht="13" customHeight="1" x14ac:dyDescent="0.25">
      <c r="A108" s="1"/>
      <c r="B108" s="7">
        <v>8448</v>
      </c>
      <c r="C108" s="47" t="s">
        <v>154</v>
      </c>
      <c r="D108" s="11"/>
      <c r="E108" s="10"/>
      <c r="F108" s="11"/>
      <c r="G108" s="12"/>
      <c r="H108" s="48">
        <f t="shared" ref="H108:O108" si="20">SUBTOTAL(9,H89:H107)</f>
        <v>25851.030089999997</v>
      </c>
      <c r="I108" s="48">
        <f t="shared" si="20"/>
        <v>10015.756000000001</v>
      </c>
      <c r="J108" s="48">
        <f t="shared" si="20"/>
        <v>3471.9310000000005</v>
      </c>
      <c r="K108" s="48">
        <f t="shared" si="20"/>
        <v>39338.717089999991</v>
      </c>
      <c r="L108" s="48">
        <f t="shared" si="20"/>
        <v>25851.030089999997</v>
      </c>
      <c r="M108" s="48">
        <f t="shared" si="20"/>
        <v>10015.756000000001</v>
      </c>
      <c r="N108" s="48">
        <f t="shared" si="20"/>
        <v>3471.9310000000005</v>
      </c>
      <c r="O108" s="48">
        <f t="shared" si="20"/>
        <v>39338.717089999991</v>
      </c>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row>
    <row r="109" spans="1:143" customFormat="1" ht="13" customHeight="1" x14ac:dyDescent="0.25">
      <c r="A109" s="1"/>
      <c r="B109" s="7"/>
      <c r="C109" s="47"/>
      <c r="D109" s="11"/>
      <c r="E109" s="10"/>
      <c r="F109" s="11"/>
      <c r="G109" s="12"/>
      <c r="H109" s="59"/>
      <c r="I109" s="59"/>
      <c r="J109" s="59"/>
      <c r="K109" s="59"/>
      <c r="L109" s="59"/>
      <c r="M109" s="59"/>
      <c r="N109" s="59"/>
      <c r="O109" s="59"/>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row>
    <row r="110" spans="1:143" customFormat="1" ht="13" customHeight="1" x14ac:dyDescent="0.25">
      <c r="A110" s="1"/>
      <c r="B110" s="7" t="s">
        <v>155</v>
      </c>
      <c r="C110" s="8" t="s">
        <v>156</v>
      </c>
      <c r="D110" s="11" t="s">
        <v>157</v>
      </c>
      <c r="E110" s="10">
        <v>903115822</v>
      </c>
      <c r="F110" s="11" t="s">
        <v>16</v>
      </c>
      <c r="G110" s="12">
        <v>45777</v>
      </c>
      <c r="H110" s="6">
        <v>0</v>
      </c>
      <c r="I110" s="6">
        <v>651.98</v>
      </c>
      <c r="J110" s="6">
        <v>200</v>
      </c>
      <c r="K110" s="6">
        <f t="shared" ref="K110:K116" si="21">SUM(H110:J110)</f>
        <v>851.98</v>
      </c>
      <c r="L110" s="6">
        <v>0</v>
      </c>
      <c r="M110" s="6">
        <v>651.98</v>
      </c>
      <c r="N110" s="6">
        <v>200</v>
      </c>
      <c r="O110" s="6">
        <f t="shared" ref="O110:O116" si="22">SUM(L110:N110)</f>
        <v>851.98</v>
      </c>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row>
    <row r="111" spans="1:143" customFormat="1" ht="13" customHeight="1" x14ac:dyDescent="0.25">
      <c r="A111" s="1"/>
      <c r="B111" s="7" t="s">
        <v>158</v>
      </c>
      <c r="C111" s="8" t="s">
        <v>159</v>
      </c>
      <c r="D111" s="11" t="s">
        <v>160</v>
      </c>
      <c r="E111" s="10">
        <v>902924856</v>
      </c>
      <c r="F111" s="11" t="s">
        <v>16</v>
      </c>
      <c r="G111" s="12">
        <v>45726</v>
      </c>
      <c r="H111" s="6">
        <v>13.529799999999407</v>
      </c>
      <c r="I111" s="6">
        <v>235.14599999999999</v>
      </c>
      <c r="J111" s="6">
        <v>156</v>
      </c>
      <c r="K111" s="6">
        <f t="shared" si="21"/>
        <v>404.67579999999941</v>
      </c>
      <c r="L111" s="6">
        <v>13.529799999999407</v>
      </c>
      <c r="M111" s="6">
        <v>235.14599999999999</v>
      </c>
      <c r="N111" s="6">
        <v>156</v>
      </c>
      <c r="O111" s="6">
        <f t="shared" si="22"/>
        <v>404.67579999999941</v>
      </c>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row>
    <row r="112" spans="1:143" customFormat="1" ht="13" customHeight="1" x14ac:dyDescent="0.25">
      <c r="A112" s="1"/>
      <c r="B112" s="7" t="s">
        <v>161</v>
      </c>
      <c r="C112" s="8" t="s">
        <v>162</v>
      </c>
      <c r="D112" s="11" t="s">
        <v>163</v>
      </c>
      <c r="E112" s="10">
        <v>903606178</v>
      </c>
      <c r="F112" s="11" t="s">
        <v>16</v>
      </c>
      <c r="G112" s="12">
        <v>46212</v>
      </c>
      <c r="H112" s="6">
        <v>29.081769999999999</v>
      </c>
      <c r="I112" s="6">
        <v>6</v>
      </c>
      <c r="J112" s="6">
        <v>40</v>
      </c>
      <c r="K112" s="6">
        <f t="shared" si="21"/>
        <v>75.081770000000006</v>
      </c>
      <c r="L112" s="6">
        <v>29.081769999999999</v>
      </c>
      <c r="M112" s="6">
        <v>6</v>
      </c>
      <c r="N112" s="6">
        <v>40</v>
      </c>
      <c r="O112" s="6">
        <f t="shared" si="22"/>
        <v>75.081770000000006</v>
      </c>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row>
    <row r="113" spans="1:143" customFormat="1" ht="13" customHeight="1" x14ac:dyDescent="0.25">
      <c r="A113" s="1"/>
      <c r="B113" s="7" t="s">
        <v>164</v>
      </c>
      <c r="C113" s="8" t="s">
        <v>165</v>
      </c>
      <c r="D113" s="11" t="s">
        <v>166</v>
      </c>
      <c r="E113" s="10">
        <v>903773209</v>
      </c>
      <c r="F113" s="11" t="s">
        <v>33</v>
      </c>
      <c r="G113" s="12">
        <v>45772</v>
      </c>
      <c r="H113" s="6">
        <v>10625.041139999999</v>
      </c>
      <c r="I113" s="6">
        <v>3705.0320000000002</v>
      </c>
      <c r="J113" s="6">
        <v>1000</v>
      </c>
      <c r="K113" s="6">
        <f t="shared" si="21"/>
        <v>15330.07314</v>
      </c>
      <c r="L113" s="6">
        <v>10625.041139999999</v>
      </c>
      <c r="M113" s="6">
        <v>3705.0320000000002</v>
      </c>
      <c r="N113" s="6">
        <v>1000</v>
      </c>
      <c r="O113" s="6">
        <f t="shared" si="22"/>
        <v>15330.07314</v>
      </c>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row>
    <row r="114" spans="1:143" customFormat="1" ht="13" customHeight="1" x14ac:dyDescent="0.25">
      <c r="A114" s="1"/>
      <c r="B114" s="7" t="s">
        <v>167</v>
      </c>
      <c r="C114" s="8" t="s">
        <v>168</v>
      </c>
      <c r="D114" s="11" t="s">
        <v>169</v>
      </c>
      <c r="E114" s="10">
        <v>904099164</v>
      </c>
      <c r="F114" s="11" t="s">
        <v>16</v>
      </c>
      <c r="G114" s="12">
        <v>45841</v>
      </c>
      <c r="H114" s="6">
        <v>128.09088999999997</v>
      </c>
      <c r="I114" s="6">
        <v>244.73400000000001</v>
      </c>
      <c r="J114" s="6">
        <v>246.26400000000001</v>
      </c>
      <c r="K114" s="6">
        <f t="shared" si="21"/>
        <v>619.08888999999999</v>
      </c>
      <c r="L114" s="6">
        <v>92.154498141134752</v>
      </c>
      <c r="M114" s="6">
        <v>176.07293499227367</v>
      </c>
      <c r="N114" s="6">
        <v>177.17368760751381</v>
      </c>
      <c r="O114" s="6">
        <f t="shared" si="22"/>
        <v>445.40112074092224</v>
      </c>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row>
    <row r="115" spans="1:143" customFormat="1" ht="13" customHeight="1" x14ac:dyDescent="0.25">
      <c r="A115" s="1"/>
      <c r="B115" s="7" t="s">
        <v>170</v>
      </c>
      <c r="C115" s="8" t="s">
        <v>171</v>
      </c>
      <c r="D115" s="11" t="s">
        <v>172</v>
      </c>
      <c r="E115" s="10">
        <v>904209302</v>
      </c>
      <c r="F115" s="11" t="s">
        <v>16</v>
      </c>
      <c r="G115" s="12">
        <v>46174</v>
      </c>
      <c r="H115" s="6">
        <v>13.26511</v>
      </c>
      <c r="I115" s="6">
        <v>12.055999999999999</v>
      </c>
      <c r="J115" s="6">
        <v>1668.444</v>
      </c>
      <c r="K115" s="6">
        <f t="shared" si="21"/>
        <v>1693.76511</v>
      </c>
      <c r="L115" s="6">
        <v>13.26511</v>
      </c>
      <c r="M115" s="6">
        <v>12.055999999999999</v>
      </c>
      <c r="N115" s="6">
        <v>1668.444</v>
      </c>
      <c r="O115" s="6">
        <f t="shared" si="22"/>
        <v>1693.76511</v>
      </c>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row>
    <row r="116" spans="1:143" customFormat="1" ht="13" customHeight="1" x14ac:dyDescent="0.25">
      <c r="A116" s="1"/>
      <c r="B116" s="7" t="s">
        <v>173</v>
      </c>
      <c r="C116" s="8" t="s">
        <v>174</v>
      </c>
      <c r="D116" s="11" t="s">
        <v>175</v>
      </c>
      <c r="E116" s="10">
        <v>904186957</v>
      </c>
      <c r="F116" s="11" t="s">
        <v>16</v>
      </c>
      <c r="G116" s="12">
        <v>46028</v>
      </c>
      <c r="H116" s="6">
        <v>93.361879999999999</v>
      </c>
      <c r="I116" s="6">
        <v>3112.442</v>
      </c>
      <c r="J116" s="6">
        <v>0</v>
      </c>
      <c r="K116" s="6">
        <f t="shared" si="21"/>
        <v>3205.8038799999999</v>
      </c>
      <c r="L116" s="6">
        <v>93.361879999999999</v>
      </c>
      <c r="M116" s="6">
        <v>3112.442</v>
      </c>
      <c r="N116" s="6">
        <v>0</v>
      </c>
      <c r="O116" s="6">
        <f t="shared" si="22"/>
        <v>3205.8038799999999</v>
      </c>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row>
    <row r="117" spans="1:143" customFormat="1" ht="13" customHeight="1" x14ac:dyDescent="0.25">
      <c r="A117" s="1"/>
      <c r="B117" s="7"/>
      <c r="C117" s="8"/>
      <c r="D117" s="11"/>
      <c r="E117" s="10"/>
      <c r="F117" s="11"/>
      <c r="G117" s="12"/>
      <c r="H117" s="59"/>
      <c r="I117" s="59"/>
      <c r="J117" s="59"/>
      <c r="K117" s="59"/>
      <c r="L117" s="59"/>
      <c r="M117" s="59"/>
      <c r="N117" s="59"/>
      <c r="O117" s="59"/>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row>
    <row r="118" spans="1:143" customFormat="1" ht="13" customHeight="1" x14ac:dyDescent="0.25">
      <c r="A118" s="1"/>
      <c r="B118" s="7" t="s">
        <v>176</v>
      </c>
      <c r="C118" s="8" t="s">
        <v>177</v>
      </c>
      <c r="D118" s="11" t="s">
        <v>178</v>
      </c>
      <c r="E118" s="10">
        <v>1002367</v>
      </c>
      <c r="F118" s="11" t="s">
        <v>16</v>
      </c>
      <c r="G118" s="12">
        <v>44835</v>
      </c>
      <c r="H118" s="6">
        <v>0</v>
      </c>
      <c r="I118" s="6">
        <v>8.4890000000000008</v>
      </c>
      <c r="J118" s="6">
        <v>2.956</v>
      </c>
      <c r="K118" s="6">
        <f>SUM(H118:J118)</f>
        <v>11.445</v>
      </c>
      <c r="L118" s="6">
        <v>0</v>
      </c>
      <c r="M118" s="6">
        <v>8.4890000000000008</v>
      </c>
      <c r="N118" s="6">
        <v>2.956</v>
      </c>
      <c r="O118" s="6">
        <f>SUM(L118:N118)</f>
        <v>11.445</v>
      </c>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row>
    <row r="119" spans="1:143" customFormat="1" ht="13" customHeight="1" x14ac:dyDescent="0.25">
      <c r="A119" s="1"/>
      <c r="B119" s="7" t="s">
        <v>176</v>
      </c>
      <c r="C119" s="47" t="s">
        <v>179</v>
      </c>
      <c r="D119" s="11"/>
      <c r="E119" s="10"/>
      <c r="F119" s="11"/>
      <c r="G119" s="12"/>
      <c r="H119" s="48">
        <f t="shared" ref="H119:O119" si="23">SUBTOTAL(9,H118:H118)</f>
        <v>0</v>
      </c>
      <c r="I119" s="48">
        <f t="shared" si="23"/>
        <v>8.4890000000000008</v>
      </c>
      <c r="J119" s="48">
        <f t="shared" si="23"/>
        <v>2.956</v>
      </c>
      <c r="K119" s="48">
        <f t="shared" si="23"/>
        <v>11.445</v>
      </c>
      <c r="L119" s="48">
        <f t="shared" si="23"/>
        <v>0</v>
      </c>
      <c r="M119" s="48">
        <f t="shared" si="23"/>
        <v>8.4890000000000008</v>
      </c>
      <c r="N119" s="48">
        <f t="shared" si="23"/>
        <v>2.956</v>
      </c>
      <c r="O119" s="48">
        <f t="shared" si="23"/>
        <v>11.445</v>
      </c>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row>
    <row r="120" spans="1:143" customFormat="1" ht="13" customHeight="1" x14ac:dyDescent="0.25">
      <c r="A120" s="1"/>
      <c r="B120" s="7"/>
      <c r="C120" s="8"/>
      <c r="D120" s="11"/>
      <c r="E120" s="10"/>
      <c r="F120" s="11"/>
      <c r="G120" s="12"/>
      <c r="H120" s="59"/>
      <c r="I120" s="59"/>
      <c r="J120" s="59"/>
      <c r="K120" s="59"/>
      <c r="L120" s="59"/>
      <c r="M120" s="59"/>
      <c r="N120" s="59"/>
      <c r="O120" s="59"/>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row>
    <row r="121" spans="1:143" customFormat="1" ht="13" customHeight="1" x14ac:dyDescent="0.25">
      <c r="A121" s="1"/>
      <c r="B121" s="7" t="s">
        <v>180</v>
      </c>
      <c r="C121" s="8" t="s">
        <v>181</v>
      </c>
      <c r="D121" s="11" t="s">
        <v>182</v>
      </c>
      <c r="E121" s="10">
        <v>903567160</v>
      </c>
      <c r="F121" s="11" t="s">
        <v>16</v>
      </c>
      <c r="G121" s="12">
        <v>45791</v>
      </c>
      <c r="H121" s="6">
        <v>100.97535999999997</v>
      </c>
      <c r="I121" s="6">
        <v>75</v>
      </c>
      <c r="J121" s="6">
        <v>0</v>
      </c>
      <c r="K121" s="6">
        <f>SUM(H121:J121)</f>
        <v>175.97535999999997</v>
      </c>
      <c r="L121" s="6">
        <v>100.97535999999997</v>
      </c>
      <c r="M121" s="6">
        <v>75</v>
      </c>
      <c r="N121" s="6">
        <v>0</v>
      </c>
      <c r="O121" s="6">
        <f>SUM(L121:N121)</f>
        <v>175.97535999999997</v>
      </c>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row>
    <row r="122" spans="1:143" customFormat="1" ht="13" customHeight="1" x14ac:dyDescent="0.25">
      <c r="A122" s="1"/>
      <c r="B122" s="7" t="s">
        <v>180</v>
      </c>
      <c r="C122" s="8" t="s">
        <v>183</v>
      </c>
      <c r="D122" s="11" t="s">
        <v>184</v>
      </c>
      <c r="E122" s="10">
        <v>903566458</v>
      </c>
      <c r="F122" s="11" t="s">
        <v>16</v>
      </c>
      <c r="G122" s="12">
        <v>45789</v>
      </c>
      <c r="H122" s="6">
        <v>13.481820000000004</v>
      </c>
      <c r="I122" s="6">
        <v>75</v>
      </c>
      <c r="J122" s="6">
        <v>0</v>
      </c>
      <c r="K122" s="6">
        <f>SUM(H122:J122)</f>
        <v>88.481819999999999</v>
      </c>
      <c r="L122" s="6">
        <v>13.481820000000004</v>
      </c>
      <c r="M122" s="6">
        <v>75</v>
      </c>
      <c r="N122" s="6">
        <v>0</v>
      </c>
      <c r="O122" s="6">
        <f>SUM(L122:N122)</f>
        <v>88.481819999999999</v>
      </c>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row>
    <row r="123" spans="1:143" customFormat="1" ht="13" customHeight="1" x14ac:dyDescent="0.25">
      <c r="A123" s="1"/>
      <c r="B123" s="7" t="s">
        <v>180</v>
      </c>
      <c r="C123" s="47" t="s">
        <v>185</v>
      </c>
      <c r="D123" s="11"/>
      <c r="E123" s="10"/>
      <c r="F123" s="11"/>
      <c r="G123" s="12"/>
      <c r="H123" s="48">
        <f t="shared" ref="H123:O123" si="24">SUBTOTAL(9,H121:H122)</f>
        <v>114.45717999999997</v>
      </c>
      <c r="I123" s="48">
        <f t="shared" si="24"/>
        <v>150</v>
      </c>
      <c r="J123" s="48">
        <f t="shared" si="24"/>
        <v>0</v>
      </c>
      <c r="K123" s="48">
        <f t="shared" si="24"/>
        <v>264.45717999999999</v>
      </c>
      <c r="L123" s="48">
        <f t="shared" si="24"/>
        <v>114.45717999999997</v>
      </c>
      <c r="M123" s="48">
        <f t="shared" si="24"/>
        <v>150</v>
      </c>
      <c r="N123" s="48">
        <f t="shared" si="24"/>
        <v>0</v>
      </c>
      <c r="O123" s="48">
        <f t="shared" si="24"/>
        <v>264.45717999999999</v>
      </c>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row>
    <row r="124" spans="1:143" customFormat="1" ht="13" customHeight="1" x14ac:dyDescent="0.25">
      <c r="A124" s="1"/>
      <c r="B124" s="7"/>
      <c r="C124" s="8"/>
      <c r="D124" s="11"/>
      <c r="E124" s="10"/>
      <c r="F124" s="11"/>
      <c r="G124" s="12"/>
      <c r="H124" s="59"/>
      <c r="I124" s="59"/>
      <c r="J124" s="59"/>
      <c r="K124" s="59"/>
      <c r="L124" s="59"/>
      <c r="M124" s="59"/>
      <c r="N124" s="59"/>
      <c r="O124" s="59"/>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row>
    <row r="125" spans="1:143" customFormat="1" ht="13" customHeight="1" x14ac:dyDescent="0.25">
      <c r="A125" s="1"/>
      <c r="B125" s="46" t="s">
        <v>186</v>
      </c>
      <c r="C125" s="8" t="s">
        <v>187</v>
      </c>
      <c r="D125" s="11" t="s">
        <v>188</v>
      </c>
      <c r="E125" s="11">
        <v>903627525</v>
      </c>
      <c r="F125" s="11" t="s">
        <v>16</v>
      </c>
      <c r="G125" s="12">
        <v>46014</v>
      </c>
      <c r="H125" s="6">
        <v>1118.5834699999991</v>
      </c>
      <c r="I125" s="6">
        <v>676.22900000000004</v>
      </c>
      <c r="J125" s="6">
        <v>305</v>
      </c>
      <c r="K125" s="6">
        <f>SUM(H125:J125)</f>
        <v>2099.8124699999989</v>
      </c>
      <c r="L125" s="6">
        <v>1118.5834699999991</v>
      </c>
      <c r="M125" s="6">
        <v>676.22900000000004</v>
      </c>
      <c r="N125" s="6">
        <v>305</v>
      </c>
      <c r="O125" s="6">
        <f>SUM(L125:N125)</f>
        <v>2099.8124699999989</v>
      </c>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row>
    <row r="126" spans="1:143" customFormat="1" ht="13" customHeight="1" x14ac:dyDescent="0.25">
      <c r="A126" s="1"/>
      <c r="B126" s="7" t="s">
        <v>186</v>
      </c>
      <c r="C126" s="8" t="s">
        <v>189</v>
      </c>
      <c r="D126" s="11" t="s">
        <v>190</v>
      </c>
      <c r="E126" s="10">
        <v>903627524</v>
      </c>
      <c r="F126" s="11" t="s">
        <v>16</v>
      </c>
      <c r="G126" s="12">
        <v>45922</v>
      </c>
      <c r="H126" s="6">
        <v>57.250950000000003</v>
      </c>
      <c r="I126" s="6">
        <v>9.407</v>
      </c>
      <c r="J126" s="6">
        <v>10</v>
      </c>
      <c r="K126" s="6">
        <f>SUM(H126:J126)</f>
        <v>76.65795</v>
      </c>
      <c r="L126" s="6">
        <v>57.250950000000003</v>
      </c>
      <c r="M126" s="6">
        <v>9.407</v>
      </c>
      <c r="N126" s="6">
        <v>10</v>
      </c>
      <c r="O126" s="6">
        <f>SUM(L126:N126)</f>
        <v>76.65795</v>
      </c>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row>
    <row r="127" spans="1:143" customFormat="1" ht="13" customHeight="1" x14ac:dyDescent="0.25">
      <c r="A127" s="1"/>
      <c r="B127" s="7" t="s">
        <v>186</v>
      </c>
      <c r="C127" s="8" t="s">
        <v>191</v>
      </c>
      <c r="D127" s="11" t="s">
        <v>192</v>
      </c>
      <c r="E127" s="10">
        <v>903627521</v>
      </c>
      <c r="F127" s="11" t="s">
        <v>16</v>
      </c>
      <c r="G127" s="12">
        <v>45719</v>
      </c>
      <c r="H127" s="6">
        <v>0.44563999999999998</v>
      </c>
      <c r="I127" s="6">
        <v>27.856999999999999</v>
      </c>
      <c r="J127" s="6">
        <v>10</v>
      </c>
      <c r="K127" s="6">
        <f>SUM(H127:J127)</f>
        <v>38.302639999999997</v>
      </c>
      <c r="L127" s="6">
        <v>0.44563999999999998</v>
      </c>
      <c r="M127" s="6">
        <v>27.856999999999999</v>
      </c>
      <c r="N127" s="6">
        <v>10</v>
      </c>
      <c r="O127" s="6">
        <f>SUM(L127:N127)</f>
        <v>38.302639999999997</v>
      </c>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row>
    <row r="128" spans="1:143" customFormat="1" ht="13" customHeight="1" x14ac:dyDescent="0.25">
      <c r="A128" s="1"/>
      <c r="B128" s="7" t="s">
        <v>186</v>
      </c>
      <c r="C128" s="47" t="s">
        <v>193</v>
      </c>
      <c r="D128" s="11"/>
      <c r="E128" s="10"/>
      <c r="F128" s="11"/>
      <c r="G128" s="12"/>
      <c r="H128" s="48">
        <f t="shared" ref="H128:O128" si="25">SUBTOTAL(9,H125:H127)</f>
        <v>1176.2800599999991</v>
      </c>
      <c r="I128" s="48">
        <f t="shared" si="25"/>
        <v>713.49300000000005</v>
      </c>
      <c r="J128" s="48">
        <f t="shared" si="25"/>
        <v>325</v>
      </c>
      <c r="K128" s="48">
        <f t="shared" si="25"/>
        <v>2214.7730599999986</v>
      </c>
      <c r="L128" s="48">
        <f t="shared" si="25"/>
        <v>1176.2800599999991</v>
      </c>
      <c r="M128" s="48">
        <f t="shared" si="25"/>
        <v>713.49300000000005</v>
      </c>
      <c r="N128" s="48">
        <f t="shared" si="25"/>
        <v>325</v>
      </c>
      <c r="O128" s="48">
        <f t="shared" si="25"/>
        <v>2214.7730599999986</v>
      </c>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row>
    <row r="129" spans="1:143" customFormat="1" ht="13" customHeight="1" x14ac:dyDescent="0.25">
      <c r="A129" s="1"/>
      <c r="B129" s="7"/>
      <c r="C129" s="47"/>
      <c r="D129" s="11"/>
      <c r="E129" s="10"/>
      <c r="F129" s="11"/>
      <c r="G129" s="12"/>
      <c r="H129" s="59"/>
      <c r="I129" s="59"/>
      <c r="J129" s="59"/>
      <c r="K129" s="59"/>
      <c r="L129" s="59"/>
      <c r="M129" s="59"/>
      <c r="N129" s="59"/>
      <c r="O129" s="59"/>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row>
    <row r="130" spans="1:143" customFormat="1" ht="13" customHeight="1" x14ac:dyDescent="0.25">
      <c r="A130" s="1"/>
      <c r="B130" s="7" t="s">
        <v>194</v>
      </c>
      <c r="C130" s="8" t="s">
        <v>195</v>
      </c>
      <c r="D130" s="11" t="s">
        <v>196</v>
      </c>
      <c r="E130" s="10">
        <v>903654150</v>
      </c>
      <c r="F130" s="11" t="s">
        <v>16</v>
      </c>
      <c r="G130" s="12">
        <v>45952</v>
      </c>
      <c r="H130" s="6">
        <v>656.2903</v>
      </c>
      <c r="I130" s="6">
        <v>5867.7510000000002</v>
      </c>
      <c r="J130" s="6">
        <v>1939.655</v>
      </c>
      <c r="K130" s="6">
        <f>SUM(H130:J130)</f>
        <v>8463.6962999999996</v>
      </c>
      <c r="L130" s="6">
        <v>656.2903</v>
      </c>
      <c r="M130" s="6">
        <v>5867.7510000000002</v>
      </c>
      <c r="N130" s="6">
        <v>1939.655</v>
      </c>
      <c r="O130" s="6">
        <f>SUM(L130:N130)</f>
        <v>8463.6962999999996</v>
      </c>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row>
    <row r="131" spans="1:143" customFormat="1" ht="13" customHeight="1" x14ac:dyDescent="0.25">
      <c r="A131" s="1"/>
      <c r="B131" s="7" t="s">
        <v>194</v>
      </c>
      <c r="C131" s="8" t="s">
        <v>197</v>
      </c>
      <c r="D131" s="11" t="s">
        <v>198</v>
      </c>
      <c r="E131" s="10">
        <v>903654149</v>
      </c>
      <c r="F131" s="11" t="s">
        <v>16</v>
      </c>
      <c r="G131" s="12">
        <v>45952</v>
      </c>
      <c r="H131" s="6">
        <v>102.86167999999998</v>
      </c>
      <c r="I131" s="6">
        <v>472.702</v>
      </c>
      <c r="J131" s="6">
        <v>153.72200000000001</v>
      </c>
      <c r="K131" s="6">
        <f>SUM(H131:J131)</f>
        <v>729.28567999999996</v>
      </c>
      <c r="L131" s="6">
        <v>76.786244119999992</v>
      </c>
      <c r="M131" s="6">
        <v>352.87204300000002</v>
      </c>
      <c r="N131" s="6">
        <v>114.75347300000001</v>
      </c>
      <c r="O131" s="6">
        <f>SUM(L131:N131)</f>
        <v>544.41176012000005</v>
      </c>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row>
    <row r="132" spans="1:143" customFormat="1" ht="13" customHeight="1" x14ac:dyDescent="0.25">
      <c r="A132" s="1"/>
      <c r="B132" s="7" t="s">
        <v>194</v>
      </c>
      <c r="C132" s="8" t="s">
        <v>199</v>
      </c>
      <c r="D132" s="11" t="s">
        <v>200</v>
      </c>
      <c r="E132" s="10">
        <v>903654148</v>
      </c>
      <c r="F132" s="11" t="s">
        <v>16</v>
      </c>
      <c r="G132" s="12">
        <v>45919</v>
      </c>
      <c r="H132" s="6">
        <v>13.706250000000001</v>
      </c>
      <c r="I132" s="6">
        <v>74.69</v>
      </c>
      <c r="J132" s="6">
        <v>27.067</v>
      </c>
      <c r="K132" s="6">
        <f>SUM(H132:J132)</f>
        <v>115.46324999999999</v>
      </c>
      <c r="L132" s="6">
        <v>13.706250000000001</v>
      </c>
      <c r="M132" s="6">
        <v>74.69</v>
      </c>
      <c r="N132" s="6">
        <v>27.067</v>
      </c>
      <c r="O132" s="6">
        <f>SUM(L132:N132)</f>
        <v>115.46324999999999</v>
      </c>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row>
    <row r="133" spans="1:143" customFormat="1" ht="13" customHeight="1" x14ac:dyDescent="0.25">
      <c r="A133" s="1"/>
      <c r="B133" s="7" t="s">
        <v>194</v>
      </c>
      <c r="C133" s="8" t="s">
        <v>201</v>
      </c>
      <c r="D133" s="11" t="s">
        <v>202</v>
      </c>
      <c r="E133" s="10">
        <v>903654147</v>
      </c>
      <c r="F133" s="11" t="s">
        <v>16</v>
      </c>
      <c r="G133" s="12">
        <v>46142</v>
      </c>
      <c r="H133" s="6">
        <v>103.44295999999999</v>
      </c>
      <c r="I133" s="6">
        <v>258.54199999999997</v>
      </c>
      <c r="J133" s="6">
        <v>21.72</v>
      </c>
      <c r="K133" s="6">
        <f>SUM(H133:J133)</f>
        <v>383.70495999999991</v>
      </c>
      <c r="L133" s="6">
        <v>103.44295999999999</v>
      </c>
      <c r="M133" s="6">
        <v>258.54199999999997</v>
      </c>
      <c r="N133" s="6">
        <v>21.72</v>
      </c>
      <c r="O133" s="6">
        <f>SUM(L133:N133)</f>
        <v>383.70495999999991</v>
      </c>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row>
    <row r="134" spans="1:143" customFormat="1" ht="13" customHeight="1" x14ac:dyDescent="0.25">
      <c r="A134" s="1"/>
      <c r="B134" s="7" t="s">
        <v>194</v>
      </c>
      <c r="C134" s="8" t="s">
        <v>203</v>
      </c>
      <c r="D134" s="11" t="s">
        <v>204</v>
      </c>
      <c r="E134" s="10">
        <v>903654146</v>
      </c>
      <c r="F134" s="11" t="s">
        <v>16</v>
      </c>
      <c r="G134" s="12">
        <v>45922</v>
      </c>
      <c r="H134" s="6">
        <v>2.3449499999999994</v>
      </c>
      <c r="I134" s="6">
        <v>335.661</v>
      </c>
      <c r="J134" s="6">
        <v>135.60599999999999</v>
      </c>
      <c r="K134" s="6">
        <f>SUM(H134:J134)</f>
        <v>473.61194999999998</v>
      </c>
      <c r="L134" s="6">
        <v>2.3449499999999994</v>
      </c>
      <c r="M134" s="6">
        <v>335.661</v>
      </c>
      <c r="N134" s="6">
        <v>135.60599999999999</v>
      </c>
      <c r="O134" s="6">
        <f>SUM(L134:N134)</f>
        <v>473.61194999999998</v>
      </c>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row>
    <row r="135" spans="1:143" customFormat="1" ht="13" customHeight="1" x14ac:dyDescent="0.25">
      <c r="A135" s="1"/>
      <c r="B135" s="7" t="s">
        <v>194</v>
      </c>
      <c r="C135" s="47" t="s">
        <v>205</v>
      </c>
      <c r="D135" s="11"/>
      <c r="E135" s="10"/>
      <c r="F135" s="11"/>
      <c r="G135" s="12"/>
      <c r="H135" s="48">
        <f t="shared" ref="H135:O135" si="26">SUBTOTAL(9,H130:H134)</f>
        <v>878.64613999999995</v>
      </c>
      <c r="I135" s="48">
        <f t="shared" si="26"/>
        <v>7009.3460000000005</v>
      </c>
      <c r="J135" s="48">
        <f t="shared" si="26"/>
        <v>2277.7699999999995</v>
      </c>
      <c r="K135" s="48">
        <f t="shared" si="26"/>
        <v>10165.762140000001</v>
      </c>
      <c r="L135" s="48">
        <f t="shared" si="26"/>
        <v>852.57070411999996</v>
      </c>
      <c r="M135" s="48">
        <f t="shared" si="26"/>
        <v>6889.5160430000005</v>
      </c>
      <c r="N135" s="48">
        <f t="shared" si="26"/>
        <v>2238.8014729999995</v>
      </c>
      <c r="O135" s="48">
        <f t="shared" si="26"/>
        <v>9980.8882201199995</v>
      </c>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row>
    <row r="136" spans="1:143" customFormat="1" ht="13" customHeight="1" x14ac:dyDescent="0.25">
      <c r="A136" s="1"/>
      <c r="B136" s="7"/>
      <c r="C136" s="47"/>
      <c r="D136" s="11"/>
      <c r="E136" s="10"/>
      <c r="F136" s="11"/>
      <c r="G136" s="12"/>
      <c r="H136" s="59"/>
      <c r="I136" s="59"/>
      <c r="J136" s="59"/>
      <c r="K136" s="59"/>
      <c r="L136" s="59"/>
      <c r="M136" s="59"/>
      <c r="N136" s="59"/>
      <c r="O136" s="59"/>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row>
    <row r="137" spans="1:143" customFormat="1" ht="13" customHeight="1" x14ac:dyDescent="0.25">
      <c r="A137" s="1"/>
      <c r="B137" s="7" t="s">
        <v>206</v>
      </c>
      <c r="C137" s="8" t="s">
        <v>207</v>
      </c>
      <c r="D137" s="11" t="s">
        <v>208</v>
      </c>
      <c r="E137" s="10">
        <v>903912132</v>
      </c>
      <c r="F137" s="11" t="s">
        <v>16</v>
      </c>
      <c r="G137" s="12">
        <v>46385</v>
      </c>
      <c r="H137" s="6">
        <v>54.046420000000005</v>
      </c>
      <c r="I137" s="6">
        <v>122.5</v>
      </c>
      <c r="J137" s="6">
        <v>0</v>
      </c>
      <c r="K137" s="6">
        <f>SUM(H137:J137)</f>
        <v>176.54642000000001</v>
      </c>
      <c r="L137" s="6">
        <v>54.046420000000005</v>
      </c>
      <c r="M137" s="6">
        <v>122.5</v>
      </c>
      <c r="N137" s="6">
        <v>0</v>
      </c>
      <c r="O137" s="6">
        <f>SUM(L137:N137)</f>
        <v>176.54642000000001</v>
      </c>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row>
    <row r="138" spans="1:143" customFormat="1" ht="13" customHeight="1" x14ac:dyDescent="0.25">
      <c r="A138" s="1"/>
      <c r="B138" s="7" t="s">
        <v>206</v>
      </c>
      <c r="C138" s="8" t="s">
        <v>209</v>
      </c>
      <c r="D138" s="11" t="s">
        <v>210</v>
      </c>
      <c r="E138" s="10">
        <v>903876312</v>
      </c>
      <c r="F138" s="11" t="s">
        <v>16</v>
      </c>
      <c r="G138" s="12">
        <v>46385</v>
      </c>
      <c r="H138" s="6">
        <v>54.11219000000002</v>
      </c>
      <c r="I138" s="6">
        <v>48.5</v>
      </c>
      <c r="J138" s="6">
        <v>116</v>
      </c>
      <c r="K138" s="6">
        <f>SUM(H138:J138)</f>
        <v>218.61219000000003</v>
      </c>
      <c r="L138" s="6">
        <v>54.11219000000002</v>
      </c>
      <c r="M138" s="6">
        <v>48.5</v>
      </c>
      <c r="N138" s="6">
        <v>116</v>
      </c>
      <c r="O138" s="6">
        <f>SUM(L138:N138)</f>
        <v>218.61219000000003</v>
      </c>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row>
    <row r="139" spans="1:143" customFormat="1" ht="13" customHeight="1" x14ac:dyDescent="0.25">
      <c r="A139" s="1"/>
      <c r="B139" s="7" t="s">
        <v>206</v>
      </c>
      <c r="C139" s="47" t="s">
        <v>211</v>
      </c>
      <c r="D139" s="11"/>
      <c r="E139" s="10"/>
      <c r="F139" s="11"/>
      <c r="G139" s="12"/>
      <c r="H139" s="48">
        <f t="shared" ref="H139:O139" si="27">SUBTOTAL(9,H137:H138)</f>
        <v>108.15861000000002</v>
      </c>
      <c r="I139" s="48">
        <f t="shared" si="27"/>
        <v>171</v>
      </c>
      <c r="J139" s="48">
        <f t="shared" si="27"/>
        <v>116</v>
      </c>
      <c r="K139" s="48">
        <f t="shared" si="27"/>
        <v>395.15861000000007</v>
      </c>
      <c r="L139" s="48">
        <f t="shared" si="27"/>
        <v>108.15861000000002</v>
      </c>
      <c r="M139" s="48">
        <f t="shared" si="27"/>
        <v>171</v>
      </c>
      <c r="N139" s="48">
        <f t="shared" si="27"/>
        <v>116</v>
      </c>
      <c r="O139" s="48">
        <f t="shared" si="27"/>
        <v>395.15861000000007</v>
      </c>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row>
    <row r="140" spans="1:143" customFormat="1" ht="13" customHeight="1" x14ac:dyDescent="0.25">
      <c r="A140" s="1"/>
      <c r="B140" s="7"/>
      <c r="C140" s="47"/>
      <c r="D140" s="11"/>
      <c r="E140" s="10"/>
      <c r="F140" s="11"/>
      <c r="G140" s="12"/>
      <c r="H140" s="59"/>
      <c r="I140" s="59"/>
      <c r="J140" s="59"/>
      <c r="K140" s="59"/>
      <c r="L140" s="59"/>
      <c r="M140" s="59"/>
      <c r="N140" s="59"/>
      <c r="O140" s="59"/>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row>
    <row r="141" spans="1:143" customFormat="1" ht="13" customHeight="1" x14ac:dyDescent="0.25">
      <c r="A141" s="1"/>
      <c r="B141" s="7" t="s">
        <v>212</v>
      </c>
      <c r="C141" s="8" t="s">
        <v>213</v>
      </c>
      <c r="D141" s="11" t="s">
        <v>214</v>
      </c>
      <c r="E141" s="10">
        <v>903503019</v>
      </c>
      <c r="F141" s="11" t="s">
        <v>16</v>
      </c>
      <c r="G141" s="12">
        <v>45806</v>
      </c>
      <c r="H141" s="40">
        <v>11.412579999999998</v>
      </c>
      <c r="I141" s="40">
        <v>1.5</v>
      </c>
      <c r="J141" s="40">
        <v>0</v>
      </c>
      <c r="K141" s="6">
        <f>SUM(H141:J141)</f>
        <v>12.912579999999998</v>
      </c>
      <c r="L141" s="6">
        <v>11.412579999999998</v>
      </c>
      <c r="M141" s="6">
        <v>1.5</v>
      </c>
      <c r="N141" s="6">
        <v>0</v>
      </c>
      <c r="O141" s="6">
        <f>SUM(L141:N141)</f>
        <v>12.912579999999998</v>
      </c>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row>
    <row r="142" spans="1:143" customFormat="1" ht="13" customHeight="1" x14ac:dyDescent="0.25">
      <c r="A142" s="1"/>
      <c r="B142" s="7" t="s">
        <v>212</v>
      </c>
      <c r="C142" s="8" t="s">
        <v>213</v>
      </c>
      <c r="D142" s="11" t="s">
        <v>215</v>
      </c>
      <c r="E142" s="10">
        <v>903503025</v>
      </c>
      <c r="F142" s="11" t="s">
        <v>16</v>
      </c>
      <c r="G142" s="12">
        <v>45979</v>
      </c>
      <c r="H142" s="40">
        <v>3.0274700000000001</v>
      </c>
      <c r="I142" s="40">
        <v>0.5</v>
      </c>
      <c r="J142" s="40">
        <v>0</v>
      </c>
      <c r="K142" s="6">
        <f>SUM(H142:J142)</f>
        <v>3.5274700000000001</v>
      </c>
      <c r="L142" s="6">
        <v>3.0274700000000001</v>
      </c>
      <c r="M142" s="6">
        <v>0.5</v>
      </c>
      <c r="N142" s="6">
        <v>0</v>
      </c>
      <c r="O142" s="6">
        <f>SUM(L142:N142)</f>
        <v>3.5274700000000001</v>
      </c>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row>
    <row r="143" spans="1:143" customFormat="1" ht="13" customHeight="1" x14ac:dyDescent="0.25">
      <c r="A143" s="1"/>
      <c r="B143" s="7"/>
      <c r="C143" s="47"/>
      <c r="D143" s="11"/>
      <c r="E143" s="10"/>
      <c r="F143" s="11"/>
      <c r="G143" s="12"/>
      <c r="H143" s="48">
        <f t="shared" ref="H143:O143" si="28">SUBTOTAL(9,H141:H142)</f>
        <v>14.440049999999999</v>
      </c>
      <c r="I143" s="48">
        <f t="shared" si="28"/>
        <v>2</v>
      </c>
      <c r="J143" s="48">
        <f t="shared" si="28"/>
        <v>0</v>
      </c>
      <c r="K143" s="48">
        <f t="shared" si="28"/>
        <v>16.440049999999999</v>
      </c>
      <c r="L143" s="48">
        <f t="shared" si="28"/>
        <v>14.440049999999999</v>
      </c>
      <c r="M143" s="48">
        <f t="shared" si="28"/>
        <v>2</v>
      </c>
      <c r="N143" s="48">
        <f t="shared" si="28"/>
        <v>0</v>
      </c>
      <c r="O143" s="48">
        <f t="shared" si="28"/>
        <v>16.440049999999999</v>
      </c>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row>
    <row r="144" spans="1:143" customFormat="1" ht="13" customHeight="1" x14ac:dyDescent="0.25">
      <c r="A144" s="1"/>
      <c r="B144" s="7"/>
      <c r="C144" s="47"/>
      <c r="D144" s="11"/>
      <c r="E144" s="10"/>
      <c r="F144" s="11"/>
      <c r="G144" s="12"/>
      <c r="H144" s="59"/>
      <c r="I144" s="59"/>
      <c r="J144" s="59"/>
      <c r="K144" s="59"/>
      <c r="L144" s="59"/>
      <c r="M144" s="59"/>
      <c r="N144" s="59"/>
      <c r="O144" s="59"/>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row>
    <row r="145" spans="1:143" customFormat="1" ht="13" customHeight="1" x14ac:dyDescent="0.25">
      <c r="A145" s="1"/>
      <c r="B145" s="7" t="s">
        <v>216</v>
      </c>
      <c r="C145" s="8" t="s">
        <v>217</v>
      </c>
      <c r="D145" s="11" t="s">
        <v>218</v>
      </c>
      <c r="E145" s="10">
        <v>903870439</v>
      </c>
      <c r="F145" s="11" t="s">
        <v>16</v>
      </c>
      <c r="G145" s="12">
        <v>46045</v>
      </c>
      <c r="H145" s="40">
        <v>433.64112000000017</v>
      </c>
      <c r="I145" s="40">
        <v>1535.6030000000001</v>
      </c>
      <c r="J145" s="40">
        <v>2795.6680000000001</v>
      </c>
      <c r="K145" s="6">
        <f>SUM(H145:J145)</f>
        <v>4764.9121200000009</v>
      </c>
      <c r="L145" s="6">
        <v>433.64112000000017</v>
      </c>
      <c r="M145" s="6">
        <v>1535.6030000000001</v>
      </c>
      <c r="N145" s="6">
        <v>2795.6680000000001</v>
      </c>
      <c r="O145" s="6">
        <f>SUM(L145:N145)</f>
        <v>4764.9121200000009</v>
      </c>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row>
    <row r="146" spans="1:143" customFormat="1" ht="13" customHeight="1" x14ac:dyDescent="0.25">
      <c r="A146" s="1"/>
      <c r="B146" s="7" t="s">
        <v>216</v>
      </c>
      <c r="C146" s="8" t="s">
        <v>219</v>
      </c>
      <c r="D146" s="11" t="s">
        <v>220</v>
      </c>
      <c r="E146" s="10">
        <v>903870398</v>
      </c>
      <c r="F146" s="11" t="s">
        <v>16</v>
      </c>
      <c r="G146" s="12">
        <v>45755</v>
      </c>
      <c r="H146" s="6">
        <v>1191.2767099999987</v>
      </c>
      <c r="I146" s="6">
        <v>610.06100000000004</v>
      </c>
      <c r="J146" s="6">
        <v>0</v>
      </c>
      <c r="K146" s="6">
        <f>SUM(H146:J146)</f>
        <v>1801.3377099999989</v>
      </c>
      <c r="L146" s="6">
        <v>1191.2767099999987</v>
      </c>
      <c r="M146" s="6">
        <v>610.06100000000004</v>
      </c>
      <c r="N146" s="6">
        <v>0</v>
      </c>
      <c r="O146" s="6">
        <f>SUM(L146:N146)</f>
        <v>1801.3377099999989</v>
      </c>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row>
    <row r="147" spans="1:143" customFormat="1" ht="13" customHeight="1" x14ac:dyDescent="0.25">
      <c r="A147" s="1"/>
      <c r="B147" s="7"/>
      <c r="C147" s="8"/>
      <c r="D147" s="11"/>
      <c r="E147" s="10"/>
      <c r="F147" s="11"/>
      <c r="G147" s="12"/>
      <c r="H147" s="48">
        <f t="shared" ref="H147:O147" si="29">SUBTOTAL(9,H145:H146)</f>
        <v>1624.917829999999</v>
      </c>
      <c r="I147" s="48">
        <f t="shared" si="29"/>
        <v>2145.6640000000002</v>
      </c>
      <c r="J147" s="48">
        <f t="shared" si="29"/>
        <v>2795.6680000000001</v>
      </c>
      <c r="K147" s="48">
        <f t="shared" si="29"/>
        <v>6566.2498299999997</v>
      </c>
      <c r="L147" s="48">
        <f t="shared" si="29"/>
        <v>1624.917829999999</v>
      </c>
      <c r="M147" s="48">
        <f t="shared" si="29"/>
        <v>2145.6640000000002</v>
      </c>
      <c r="N147" s="48">
        <f t="shared" si="29"/>
        <v>2795.6680000000001</v>
      </c>
      <c r="O147" s="48">
        <f t="shared" si="29"/>
        <v>6566.2498299999997</v>
      </c>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row>
    <row r="148" spans="1:143" customFormat="1" ht="13" customHeight="1" x14ac:dyDescent="0.25">
      <c r="A148" s="1"/>
      <c r="B148" s="7"/>
      <c r="C148" s="8"/>
      <c r="D148" s="11"/>
      <c r="E148" s="10"/>
      <c r="F148" s="11"/>
      <c r="G148" s="12"/>
      <c r="H148" s="59"/>
      <c r="I148" s="59"/>
      <c r="J148" s="59"/>
      <c r="K148" s="59"/>
      <c r="L148" s="59"/>
      <c r="M148" s="59"/>
      <c r="N148" s="59"/>
      <c r="O148" s="59"/>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row>
    <row r="149" spans="1:143" customFormat="1" ht="13" customHeight="1" x14ac:dyDescent="0.25">
      <c r="A149" s="1"/>
      <c r="B149" s="7" t="s">
        <v>221</v>
      </c>
      <c r="C149" s="8" t="s">
        <v>222</v>
      </c>
      <c r="D149" s="11" t="s">
        <v>223</v>
      </c>
      <c r="E149" s="10">
        <v>902179842</v>
      </c>
      <c r="F149" s="11" t="s">
        <v>16</v>
      </c>
      <c r="G149" s="12">
        <v>43474</v>
      </c>
      <c r="H149" s="40">
        <v>0</v>
      </c>
      <c r="I149" s="40">
        <v>63</v>
      </c>
      <c r="J149" s="40">
        <v>25</v>
      </c>
      <c r="K149" s="6">
        <f>SUM(H149:J149)</f>
        <v>88</v>
      </c>
      <c r="L149" s="6">
        <v>0</v>
      </c>
      <c r="M149" s="6">
        <v>15.75</v>
      </c>
      <c r="N149" s="6">
        <v>6.25</v>
      </c>
      <c r="O149" s="6">
        <f>SUM(L149:N149)</f>
        <v>22</v>
      </c>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row>
    <row r="150" spans="1:143" customFormat="1" ht="13" customHeight="1" x14ac:dyDescent="0.25">
      <c r="A150" s="1"/>
      <c r="B150" s="7" t="s">
        <v>224</v>
      </c>
      <c r="C150" s="8" t="s">
        <v>225</v>
      </c>
      <c r="D150" s="11" t="s">
        <v>226</v>
      </c>
      <c r="E150" s="10">
        <v>904215732</v>
      </c>
      <c r="F150" s="11" t="s">
        <v>16</v>
      </c>
      <c r="G150" s="12">
        <v>46093</v>
      </c>
      <c r="H150" s="40">
        <v>10.62424</v>
      </c>
      <c r="I150" s="40">
        <v>54</v>
      </c>
      <c r="J150" s="40">
        <v>981</v>
      </c>
      <c r="K150" s="6">
        <f>SUM(H150:J150)</f>
        <v>1045.6242400000001</v>
      </c>
      <c r="L150" s="6">
        <v>10.62424</v>
      </c>
      <c r="M150" s="6">
        <v>54</v>
      </c>
      <c r="N150" s="6">
        <v>981</v>
      </c>
      <c r="O150" s="6">
        <f>SUM(L150:N150)</f>
        <v>1045.6242400000001</v>
      </c>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row>
    <row r="151" spans="1:143" customFormat="1" ht="13" customHeight="1" x14ac:dyDescent="0.25">
      <c r="A151" s="1"/>
      <c r="B151" s="7" t="s">
        <v>227</v>
      </c>
      <c r="C151" s="8" t="s">
        <v>225</v>
      </c>
      <c r="D151" s="11" t="s">
        <v>228</v>
      </c>
      <c r="E151" s="10">
        <v>904215733</v>
      </c>
      <c r="F151" s="11" t="s">
        <v>16</v>
      </c>
      <c r="G151" s="12">
        <v>45846</v>
      </c>
      <c r="H151" s="40">
        <v>5.3397500000000004</v>
      </c>
      <c r="I151" s="40">
        <v>39</v>
      </c>
      <c r="J151" s="40">
        <v>930</v>
      </c>
      <c r="K151" s="6">
        <f>SUM(H151:J151)</f>
        <v>974.33974999999998</v>
      </c>
      <c r="L151" s="6">
        <v>5.3397500000000004</v>
      </c>
      <c r="M151" s="6">
        <v>39</v>
      </c>
      <c r="N151" s="6">
        <v>930</v>
      </c>
      <c r="O151" s="6">
        <f>SUM(L151:N151)</f>
        <v>974.33974999999998</v>
      </c>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row>
    <row r="152" spans="1:143" customFormat="1" ht="13" customHeight="1" x14ac:dyDescent="0.25">
      <c r="A152" s="1"/>
      <c r="B152" s="43"/>
      <c r="C152" s="8"/>
      <c r="D152" s="11"/>
      <c r="E152" s="10"/>
      <c r="F152" s="11"/>
      <c r="G152" s="70"/>
      <c r="H152" s="40"/>
      <c r="I152" s="40"/>
      <c r="J152" s="40"/>
      <c r="K152" s="40"/>
      <c r="L152" s="40"/>
      <c r="M152" s="40"/>
      <c r="N152" s="40"/>
      <c r="O152" s="40"/>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row>
    <row r="153" spans="1:143" customFormat="1" ht="13" customHeight="1" x14ac:dyDescent="0.25">
      <c r="A153" s="1"/>
      <c r="B153" s="7" t="s">
        <v>229</v>
      </c>
      <c r="C153" s="8" t="s">
        <v>230</v>
      </c>
      <c r="D153" s="11" t="s">
        <v>231</v>
      </c>
      <c r="E153" s="11">
        <v>903853954</v>
      </c>
      <c r="F153" s="11" t="s">
        <v>16</v>
      </c>
      <c r="G153" s="71">
        <v>45320</v>
      </c>
      <c r="H153" s="40">
        <v>0</v>
      </c>
      <c r="I153" s="40">
        <v>6.48</v>
      </c>
      <c r="J153" s="40">
        <v>0</v>
      </c>
      <c r="K153" s="40">
        <f>SUM(H153:J153)</f>
        <v>6.48</v>
      </c>
      <c r="L153" s="40">
        <v>0</v>
      </c>
      <c r="M153" s="40">
        <v>6.48</v>
      </c>
      <c r="N153" s="40">
        <v>0</v>
      </c>
      <c r="O153" s="40">
        <f>SUM(L153:N153)</f>
        <v>6.48</v>
      </c>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row>
    <row r="154" spans="1:143" customFormat="1" ht="13" customHeight="1" x14ac:dyDescent="0.25">
      <c r="A154" s="1"/>
      <c r="B154" s="7" t="s">
        <v>232</v>
      </c>
      <c r="C154" s="8" t="s">
        <v>425</v>
      </c>
      <c r="D154" s="11" t="s">
        <v>233</v>
      </c>
      <c r="E154" s="11">
        <v>904188170</v>
      </c>
      <c r="F154" s="11" t="s">
        <v>16</v>
      </c>
      <c r="G154" s="71">
        <v>46290</v>
      </c>
      <c r="H154" s="40">
        <v>165.66092999999998</v>
      </c>
      <c r="I154" s="40">
        <v>1146.7429999999999</v>
      </c>
      <c r="J154" s="40">
        <v>20240</v>
      </c>
      <c r="K154" s="40">
        <f>SUM(H154:J154)</f>
        <v>21552.40393</v>
      </c>
      <c r="L154" s="40">
        <v>165.66092999999998</v>
      </c>
      <c r="M154" s="40">
        <v>1146.7429999999999</v>
      </c>
      <c r="N154" s="40">
        <v>20240</v>
      </c>
      <c r="O154" s="40">
        <f>SUM(L154:N154)</f>
        <v>21552.40393</v>
      </c>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row>
    <row r="155" spans="1:143" customFormat="1" ht="13" customHeight="1" x14ac:dyDescent="0.25">
      <c r="A155" s="1"/>
      <c r="B155" s="7" t="s">
        <v>234</v>
      </c>
      <c r="C155" s="8" t="s">
        <v>235</v>
      </c>
      <c r="D155" s="11" t="s">
        <v>236</v>
      </c>
      <c r="E155" s="11">
        <v>904254656</v>
      </c>
      <c r="F155" s="11" t="s">
        <v>16</v>
      </c>
      <c r="G155" s="71">
        <v>45986</v>
      </c>
      <c r="H155" s="40">
        <v>0</v>
      </c>
      <c r="I155" s="40">
        <v>144.834</v>
      </c>
      <c r="J155" s="40">
        <v>44.133000000000003</v>
      </c>
      <c r="K155" s="40">
        <f>SUM(H155:J155)</f>
        <v>188.96700000000001</v>
      </c>
      <c r="L155" s="40">
        <v>0</v>
      </c>
      <c r="M155" s="40">
        <v>144.834</v>
      </c>
      <c r="N155" s="40">
        <v>44.133000000000003</v>
      </c>
      <c r="O155" s="40">
        <f>SUM(L155:N155)</f>
        <v>188.96700000000001</v>
      </c>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row>
    <row r="156" spans="1:143" customFormat="1" ht="13" customHeight="1" x14ac:dyDescent="0.25">
      <c r="A156" s="1"/>
      <c r="B156" s="7"/>
      <c r="C156" s="8"/>
      <c r="D156" s="105"/>
      <c r="E156" s="11"/>
      <c r="F156" s="11"/>
      <c r="G156" s="71"/>
      <c r="H156" s="59"/>
      <c r="I156" s="59"/>
      <c r="J156" s="59"/>
      <c r="K156" s="59"/>
      <c r="L156" s="59"/>
      <c r="M156" s="59"/>
      <c r="N156" s="59"/>
      <c r="O156" s="59"/>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row>
    <row r="157" spans="1:143" customFormat="1" ht="13" customHeight="1" x14ac:dyDescent="0.25">
      <c r="A157" s="1"/>
      <c r="B157" s="7" t="s">
        <v>237</v>
      </c>
      <c r="C157" s="8" t="s">
        <v>238</v>
      </c>
      <c r="D157" s="11" t="s">
        <v>239</v>
      </c>
      <c r="E157" s="11">
        <v>1181636</v>
      </c>
      <c r="F157" s="11" t="s">
        <v>16</v>
      </c>
      <c r="G157" s="71">
        <v>46203</v>
      </c>
      <c r="H157" s="40">
        <v>0</v>
      </c>
      <c r="I157" s="40">
        <v>3426.4740000000002</v>
      </c>
      <c r="J157" s="40">
        <v>2852.509</v>
      </c>
      <c r="K157" s="40">
        <f>SUM(H157:J157)</f>
        <v>6278.9830000000002</v>
      </c>
      <c r="L157" s="40">
        <v>0</v>
      </c>
      <c r="M157" s="40">
        <v>3426.4740000000002</v>
      </c>
      <c r="N157" s="40">
        <v>2852.509</v>
      </c>
      <c r="O157" s="40">
        <f>SUM(L157:N157)</f>
        <v>6278.9830000000002</v>
      </c>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row>
    <row r="158" spans="1:143" customFormat="1" ht="13" customHeight="1" x14ac:dyDescent="0.25">
      <c r="A158" s="1"/>
      <c r="B158" s="7" t="s">
        <v>237</v>
      </c>
      <c r="C158" s="8" t="s">
        <v>240</v>
      </c>
      <c r="D158" s="11" t="s">
        <v>241</v>
      </c>
      <c r="E158" s="11">
        <v>903994221</v>
      </c>
      <c r="F158" s="11" t="s">
        <v>16</v>
      </c>
      <c r="G158" s="71">
        <v>46199</v>
      </c>
      <c r="H158" s="40">
        <v>2507.7997399999995</v>
      </c>
      <c r="I158" s="40">
        <v>10036.123</v>
      </c>
      <c r="J158" s="40">
        <v>11516.546</v>
      </c>
      <c r="K158" s="40">
        <f>SUM(H158:J158)</f>
        <v>24060.468739999997</v>
      </c>
      <c r="L158" s="40">
        <v>2362.5981350539996</v>
      </c>
      <c r="M158" s="40">
        <v>9455.0314782999994</v>
      </c>
      <c r="N158" s="40">
        <v>10849.737986600001</v>
      </c>
      <c r="O158" s="40">
        <f>SUM(L158:N158)</f>
        <v>22667.367599953999</v>
      </c>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row>
    <row r="159" spans="1:143" customFormat="1" ht="13" customHeight="1" x14ac:dyDescent="0.25">
      <c r="A159" s="1"/>
      <c r="B159" s="7"/>
      <c r="C159" s="8"/>
      <c r="D159" s="105"/>
      <c r="E159" s="11"/>
      <c r="F159" s="11"/>
      <c r="G159" s="71"/>
      <c r="H159" s="59"/>
      <c r="I159" s="59"/>
      <c r="J159" s="59"/>
      <c r="K159" s="59"/>
      <c r="L159" s="59"/>
      <c r="M159" s="59"/>
      <c r="N159" s="59"/>
      <c r="O159" s="59"/>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row>
    <row r="160" spans="1:143" customFormat="1" ht="13" customHeight="1" x14ac:dyDescent="0.25">
      <c r="A160" s="1"/>
      <c r="B160" s="7"/>
      <c r="C160" s="8"/>
      <c r="D160" s="11"/>
      <c r="E160" s="11"/>
      <c r="F160" s="11"/>
      <c r="G160" s="71"/>
      <c r="H160" s="40"/>
      <c r="I160" s="40"/>
      <c r="J160" s="40"/>
      <c r="K160" s="40"/>
      <c r="L160" s="40"/>
      <c r="M160" s="40"/>
      <c r="N160" s="40"/>
      <c r="O160" s="40"/>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row>
    <row r="161" spans="1:143" customFormat="1" ht="13" customHeight="1" x14ac:dyDescent="0.25">
      <c r="A161" s="1"/>
      <c r="B161" s="7">
        <v>8277</v>
      </c>
      <c r="C161" s="72" t="s">
        <v>242</v>
      </c>
      <c r="D161" s="11" t="s">
        <v>243</v>
      </c>
      <c r="E161" s="11">
        <v>903033063</v>
      </c>
      <c r="F161" s="11" t="s">
        <v>16</v>
      </c>
      <c r="G161" s="71">
        <v>45716</v>
      </c>
      <c r="H161" s="6">
        <v>116.50918999999998</v>
      </c>
      <c r="I161" s="6">
        <v>321.65499999999997</v>
      </c>
      <c r="J161" s="6">
        <v>188.81700000000001</v>
      </c>
      <c r="K161" s="40">
        <f>SUM(H161:J161)</f>
        <v>626.98118999999997</v>
      </c>
      <c r="L161" s="40">
        <v>116.50918999999998</v>
      </c>
      <c r="M161" s="40">
        <v>321.65499999999997</v>
      </c>
      <c r="N161" s="40">
        <v>188.81700000000001</v>
      </c>
      <c r="O161" s="40">
        <f>SUM(L161:N161)</f>
        <v>626.98118999999997</v>
      </c>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row>
    <row r="162" spans="1:143" customFormat="1" ht="13" customHeight="1" x14ac:dyDescent="0.25">
      <c r="A162" s="1"/>
      <c r="B162" s="7"/>
      <c r="C162" s="72"/>
      <c r="D162" s="11"/>
      <c r="E162" s="11"/>
      <c r="F162" s="11"/>
      <c r="G162" s="71"/>
      <c r="H162" s="40"/>
      <c r="I162" s="40"/>
      <c r="J162" s="40"/>
      <c r="K162" s="40"/>
      <c r="L162" s="40"/>
      <c r="M162" s="40"/>
      <c r="N162" s="40"/>
      <c r="O162" s="40"/>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row>
    <row r="163" spans="1:143" customFormat="1" ht="13" customHeight="1" x14ac:dyDescent="0.25">
      <c r="A163" s="1"/>
      <c r="B163" s="7">
        <v>8319</v>
      </c>
      <c r="C163" s="72" t="s">
        <v>244</v>
      </c>
      <c r="D163" s="11" t="s">
        <v>245</v>
      </c>
      <c r="E163" s="11">
        <v>903197596</v>
      </c>
      <c r="F163" s="11" t="s">
        <v>16</v>
      </c>
      <c r="G163" s="71">
        <v>45817</v>
      </c>
      <c r="H163" s="6">
        <v>2466.5860399999974</v>
      </c>
      <c r="I163" s="6">
        <v>280</v>
      </c>
      <c r="J163" s="6">
        <v>0</v>
      </c>
      <c r="K163" s="40">
        <f>SUM(H163:J163)</f>
        <v>2746.5860399999974</v>
      </c>
      <c r="L163" s="40">
        <v>2466.5860399999974</v>
      </c>
      <c r="M163" s="40">
        <v>280</v>
      </c>
      <c r="N163" s="40">
        <v>0</v>
      </c>
      <c r="O163" s="40">
        <f>SUM(L163:N163)</f>
        <v>2746.5860399999974</v>
      </c>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row>
    <row r="164" spans="1:143" customFormat="1" ht="13" customHeight="1" x14ac:dyDescent="0.25">
      <c r="A164" s="1"/>
      <c r="B164" s="7"/>
      <c r="C164" s="72"/>
      <c r="D164" s="11"/>
      <c r="E164" s="11"/>
      <c r="F164" s="11"/>
      <c r="G164" s="71"/>
      <c r="H164" s="40"/>
      <c r="I164" s="40"/>
      <c r="J164" s="40"/>
      <c r="K164" s="40"/>
      <c r="L164" s="40"/>
      <c r="M164" s="40"/>
      <c r="N164" s="40"/>
      <c r="O164" s="40"/>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row>
    <row r="165" spans="1:143" customFormat="1" ht="13" customHeight="1" x14ac:dyDescent="0.25">
      <c r="A165" s="1"/>
      <c r="B165" s="7">
        <v>8320</v>
      </c>
      <c r="C165" s="72" t="s">
        <v>246</v>
      </c>
      <c r="D165" s="11" t="s">
        <v>247</v>
      </c>
      <c r="E165" s="11">
        <v>903173302</v>
      </c>
      <c r="F165" s="11" t="s">
        <v>16</v>
      </c>
      <c r="G165" s="71">
        <v>45471</v>
      </c>
      <c r="H165" s="6">
        <v>0</v>
      </c>
      <c r="I165" s="6">
        <v>-551.29899999999998</v>
      </c>
      <c r="J165" s="6">
        <v>25</v>
      </c>
      <c r="K165" s="40">
        <f>SUM(H165:J165)</f>
        <v>-526.29899999999998</v>
      </c>
      <c r="L165" s="40">
        <v>0</v>
      </c>
      <c r="M165" s="40">
        <v>-319.73136804000001</v>
      </c>
      <c r="N165" s="40">
        <v>14.498999999999999</v>
      </c>
      <c r="O165" s="40">
        <f>SUM(L165:N165)</f>
        <v>-305.23236803999998</v>
      </c>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row>
    <row r="166" spans="1:143" customFormat="1" ht="13" customHeight="1" x14ac:dyDescent="0.25">
      <c r="A166" s="1"/>
      <c r="B166" s="7">
        <v>8320</v>
      </c>
      <c r="C166" s="72" t="s">
        <v>248</v>
      </c>
      <c r="D166" s="11" t="s">
        <v>249</v>
      </c>
      <c r="E166" s="11">
        <v>903226976</v>
      </c>
      <c r="F166" s="11" t="s">
        <v>16</v>
      </c>
      <c r="G166" s="71">
        <v>46010</v>
      </c>
      <c r="H166" s="6">
        <v>3766.9225600000004</v>
      </c>
      <c r="I166" s="6">
        <v>961.96</v>
      </c>
      <c r="J166" s="6">
        <v>155</v>
      </c>
      <c r="K166" s="40">
        <f>SUM(H166:J166)</f>
        <v>4883.88256</v>
      </c>
      <c r="L166" s="40">
        <v>3766.9225600000004</v>
      </c>
      <c r="M166" s="40">
        <v>961.96</v>
      </c>
      <c r="N166" s="40">
        <v>155</v>
      </c>
      <c r="O166" s="40">
        <f>SUM(L166:N166)</f>
        <v>4883.88256</v>
      </c>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row>
    <row r="167" spans="1:143" customFormat="1" ht="13" customHeight="1" x14ac:dyDescent="0.25">
      <c r="A167" s="1"/>
      <c r="B167" s="7"/>
      <c r="C167" s="72"/>
      <c r="D167" s="11"/>
      <c r="E167" s="11"/>
      <c r="F167" s="11"/>
      <c r="G167" s="71"/>
      <c r="H167" s="40"/>
      <c r="I167" s="40"/>
      <c r="J167" s="40"/>
      <c r="K167" s="40"/>
      <c r="L167" s="40"/>
      <c r="M167" s="40"/>
      <c r="N167" s="40"/>
      <c r="O167" s="40"/>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row>
    <row r="168" spans="1:143" customFormat="1" ht="13" customHeight="1" x14ac:dyDescent="0.25">
      <c r="A168" s="1"/>
      <c r="B168" s="7">
        <v>8528</v>
      </c>
      <c r="C168" s="72" t="s">
        <v>250</v>
      </c>
      <c r="D168" s="11" t="s">
        <v>251</v>
      </c>
      <c r="E168" s="11">
        <v>904089124</v>
      </c>
      <c r="F168" s="11" t="s">
        <v>16</v>
      </c>
      <c r="G168" s="71">
        <v>46160</v>
      </c>
      <c r="H168" s="6">
        <v>16.493599999999997</v>
      </c>
      <c r="I168" s="6">
        <v>201</v>
      </c>
      <c r="J168" s="6">
        <v>231.858</v>
      </c>
      <c r="K168" s="40">
        <f>SUM(H168:J168)</f>
        <v>449.35159999999996</v>
      </c>
      <c r="L168" s="40">
        <v>16.493599999999997</v>
      </c>
      <c r="M168" s="40">
        <v>201</v>
      </c>
      <c r="N168" s="40">
        <v>231.858</v>
      </c>
      <c r="O168" s="40">
        <f>SUM(L168:N168)</f>
        <v>449.35159999999996</v>
      </c>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row>
    <row r="169" spans="1:143" customFormat="1" ht="13" customHeight="1" x14ac:dyDescent="0.25">
      <c r="A169" s="1"/>
      <c r="B169" s="7"/>
      <c r="C169" s="72"/>
      <c r="D169" s="11"/>
      <c r="E169" s="11"/>
      <c r="F169" s="11"/>
      <c r="G169" s="71"/>
      <c r="H169" s="40"/>
      <c r="I169" s="40"/>
      <c r="J169" s="40"/>
      <c r="K169" s="40"/>
      <c r="L169" s="40"/>
      <c r="M169" s="40"/>
      <c r="N169" s="40"/>
      <c r="O169" s="40"/>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row>
    <row r="170" spans="1:143" customFormat="1" ht="13" customHeight="1" x14ac:dyDescent="0.25">
      <c r="A170" s="1"/>
      <c r="B170" s="7">
        <v>8541</v>
      </c>
      <c r="C170" s="72" t="s">
        <v>252</v>
      </c>
      <c r="D170" s="11" t="s">
        <v>253</v>
      </c>
      <c r="E170" s="11">
        <v>904146701</v>
      </c>
      <c r="F170" s="11" t="s">
        <v>16</v>
      </c>
      <c r="G170" s="71">
        <v>46062</v>
      </c>
      <c r="H170" s="6">
        <v>16.147909999999996</v>
      </c>
      <c r="I170" s="6">
        <v>19.042999999999999</v>
      </c>
      <c r="J170" s="6">
        <v>20.937000000000001</v>
      </c>
      <c r="K170" s="40">
        <f>SUM(H170:J170)</f>
        <v>56.12791</v>
      </c>
      <c r="L170" s="40">
        <v>16.147909999999996</v>
      </c>
      <c r="M170" s="40">
        <v>19.042999999999999</v>
      </c>
      <c r="N170" s="40">
        <v>20.937000000000001</v>
      </c>
      <c r="O170" s="40">
        <f>SUM(L170:N170)</f>
        <v>56.12791</v>
      </c>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row>
    <row r="171" spans="1:143" customFormat="1" ht="13" customHeight="1" x14ac:dyDescent="0.25">
      <c r="A171" s="1"/>
      <c r="B171" s="7">
        <v>8541</v>
      </c>
      <c r="C171" s="72" t="s">
        <v>254</v>
      </c>
      <c r="D171" s="11" t="s">
        <v>255</v>
      </c>
      <c r="E171" s="11">
        <v>904146703</v>
      </c>
      <c r="F171" s="11" t="s">
        <v>16</v>
      </c>
      <c r="G171" s="71">
        <v>46062</v>
      </c>
      <c r="H171" s="6">
        <v>0</v>
      </c>
      <c r="I171" s="6">
        <v>1.82</v>
      </c>
      <c r="J171" s="6">
        <v>4.4530000000000003</v>
      </c>
      <c r="K171" s="40">
        <f>SUM(H171:J171)</f>
        <v>6.2730000000000006</v>
      </c>
      <c r="L171" s="40">
        <v>0</v>
      </c>
      <c r="M171" s="40">
        <v>1.82</v>
      </c>
      <c r="N171" s="40">
        <v>4.4530000000000003</v>
      </c>
      <c r="O171" s="40">
        <f>SUM(L171:N171)</f>
        <v>6.2730000000000006</v>
      </c>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row>
    <row r="172" spans="1:143" customFormat="1" ht="13" customHeight="1" x14ac:dyDescent="0.25">
      <c r="A172" s="1"/>
      <c r="B172" s="7"/>
      <c r="C172" s="72"/>
      <c r="D172" s="11"/>
      <c r="E172" s="11"/>
      <c r="F172" s="11"/>
      <c r="G172" s="71"/>
      <c r="H172" s="40"/>
      <c r="I172" s="40"/>
      <c r="J172" s="40"/>
      <c r="K172" s="40"/>
      <c r="L172" s="40"/>
      <c r="M172" s="40"/>
      <c r="N172" s="40"/>
      <c r="O172" s="40"/>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row>
    <row r="173" spans="1:143" customFormat="1" ht="13" customHeight="1" x14ac:dyDescent="0.25">
      <c r="A173" s="1"/>
      <c r="B173" s="7">
        <v>8546</v>
      </c>
      <c r="C173" s="72" t="s">
        <v>256</v>
      </c>
      <c r="D173" s="11" t="s">
        <v>257</v>
      </c>
      <c r="E173" s="11">
        <v>904410099</v>
      </c>
      <c r="F173" s="11" t="s">
        <v>16</v>
      </c>
      <c r="G173" s="71">
        <v>46230</v>
      </c>
      <c r="H173" s="6">
        <v>7.5541700000000001</v>
      </c>
      <c r="I173" s="6">
        <v>501.02300000000002</v>
      </c>
      <c r="J173" s="6">
        <v>854.42399999999998</v>
      </c>
      <c r="K173" s="40">
        <f>SUM(H173:J173)</f>
        <v>1363.00117</v>
      </c>
      <c r="L173" s="40">
        <v>7.5541700000000001</v>
      </c>
      <c r="M173" s="40">
        <v>501.02300000000002</v>
      </c>
      <c r="N173" s="40">
        <v>854.42399999999998</v>
      </c>
      <c r="O173" s="40">
        <f>SUM(L173:N173)</f>
        <v>1363.00117</v>
      </c>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row>
    <row r="174" spans="1:143" customFormat="1" ht="13" customHeight="1" x14ac:dyDescent="0.25">
      <c r="A174" s="1"/>
      <c r="B174" s="7">
        <v>8546</v>
      </c>
      <c r="C174" s="72" t="s">
        <v>258</v>
      </c>
      <c r="D174" s="11" t="s">
        <v>259</v>
      </c>
      <c r="E174" s="11">
        <v>1210880</v>
      </c>
      <c r="F174" s="11" t="s">
        <v>16</v>
      </c>
      <c r="G174" s="71">
        <v>46378</v>
      </c>
      <c r="H174" s="6">
        <v>0</v>
      </c>
      <c r="I174" s="6">
        <v>219.82499999999999</v>
      </c>
      <c r="J174" s="6">
        <v>577.55999999999995</v>
      </c>
      <c r="K174" s="40">
        <f>SUM(H174:J174)</f>
        <v>797.38499999999999</v>
      </c>
      <c r="L174" s="40">
        <v>0</v>
      </c>
      <c r="M174" s="40">
        <v>219.82499999999999</v>
      </c>
      <c r="N174" s="40">
        <v>577.55999999999995</v>
      </c>
      <c r="O174" s="40">
        <f>SUM(L174:N174)</f>
        <v>797.38499999999999</v>
      </c>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row>
    <row r="175" spans="1:143" customFormat="1" ht="13" customHeight="1" x14ac:dyDescent="0.25">
      <c r="A175" s="1"/>
      <c r="B175" s="7">
        <v>8546</v>
      </c>
      <c r="C175" s="72" t="s">
        <v>260</v>
      </c>
      <c r="D175" s="11" t="s">
        <v>259</v>
      </c>
      <c r="E175" s="11">
        <v>1210881</v>
      </c>
      <c r="F175" s="11" t="s">
        <v>16</v>
      </c>
      <c r="G175" s="71">
        <v>46230</v>
      </c>
      <c r="H175" s="6">
        <v>0</v>
      </c>
      <c r="I175" s="6">
        <v>2.9630000000000001</v>
      </c>
      <c r="J175" s="6">
        <v>7.7880000000000003</v>
      </c>
      <c r="K175" s="40">
        <f>SUM(H175:J175)</f>
        <v>10.751000000000001</v>
      </c>
      <c r="L175" s="40">
        <v>0</v>
      </c>
      <c r="M175" s="40">
        <v>2.9630000000000001</v>
      </c>
      <c r="N175" s="40">
        <v>7.7880000000000003</v>
      </c>
      <c r="O175" s="40">
        <f>SUM(L175:N175)</f>
        <v>10.751000000000001</v>
      </c>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row>
    <row r="176" spans="1:143" customFormat="1" ht="13" customHeight="1" x14ac:dyDescent="0.25">
      <c r="A176" s="1"/>
      <c r="B176" s="7">
        <v>8546</v>
      </c>
      <c r="C176" s="72" t="s">
        <v>261</v>
      </c>
      <c r="D176" s="11" t="s">
        <v>259</v>
      </c>
      <c r="E176" s="11">
        <v>1371060</v>
      </c>
      <c r="F176" s="11" t="s">
        <v>16</v>
      </c>
      <c r="G176" s="71">
        <v>46378</v>
      </c>
      <c r="H176" s="6">
        <v>0</v>
      </c>
      <c r="I176" s="6">
        <v>2.9630000000000001</v>
      </c>
      <c r="J176" s="6">
        <v>7.7880000000000003</v>
      </c>
      <c r="K176" s="40">
        <f>SUM(H176:J176)</f>
        <v>10.751000000000001</v>
      </c>
      <c r="L176" s="40">
        <v>0</v>
      </c>
      <c r="M176" s="40">
        <v>2.9630000000000001</v>
      </c>
      <c r="N176" s="40">
        <v>7.7880000000000003</v>
      </c>
      <c r="O176" s="40">
        <f>SUM(L176:N176)</f>
        <v>10.751000000000001</v>
      </c>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row>
    <row r="177" spans="1:143" customFormat="1" ht="13" customHeight="1" x14ac:dyDescent="0.25">
      <c r="A177" s="1"/>
      <c r="B177" s="7">
        <v>8546</v>
      </c>
      <c r="C177" s="8" t="s">
        <v>262</v>
      </c>
      <c r="D177" s="11" t="s">
        <v>259</v>
      </c>
      <c r="E177" s="11">
        <v>1373768</v>
      </c>
      <c r="F177" s="11" t="s">
        <v>16</v>
      </c>
      <c r="G177" s="71">
        <v>46378</v>
      </c>
      <c r="H177" s="6">
        <v>0</v>
      </c>
      <c r="I177" s="6">
        <v>1.157</v>
      </c>
      <c r="J177" s="6">
        <v>3.036</v>
      </c>
      <c r="K177" s="40">
        <f>SUM(H177:J177)</f>
        <v>4.1929999999999996</v>
      </c>
      <c r="L177" s="40">
        <v>0</v>
      </c>
      <c r="M177" s="40">
        <v>1.157</v>
      </c>
      <c r="N177" s="40">
        <v>3.036</v>
      </c>
      <c r="O177" s="40">
        <f>SUM(L177:N177)</f>
        <v>4.1929999999999996</v>
      </c>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row>
    <row r="178" spans="1:143" customFormat="1" ht="13" customHeight="1" x14ac:dyDescent="0.25">
      <c r="A178" s="1"/>
      <c r="B178" s="7"/>
      <c r="C178" s="8"/>
      <c r="D178" s="11"/>
      <c r="E178" s="11"/>
      <c r="F178" s="11"/>
      <c r="G178" s="71"/>
      <c r="H178" s="40"/>
      <c r="I178" s="40"/>
      <c r="J178" s="40"/>
      <c r="K178" s="40"/>
      <c r="L178" s="40"/>
      <c r="M178" s="40"/>
      <c r="N178" s="40"/>
      <c r="O178" s="40"/>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row>
    <row r="179" spans="1:143" customFormat="1" ht="13" customHeight="1" x14ac:dyDescent="0.25">
      <c r="A179" s="1"/>
      <c r="B179" s="7">
        <v>8547</v>
      </c>
      <c r="C179" s="8" t="s">
        <v>263</v>
      </c>
      <c r="D179" s="11" t="s">
        <v>264</v>
      </c>
      <c r="E179" s="11">
        <v>904409771</v>
      </c>
      <c r="F179" s="11" t="s">
        <v>16</v>
      </c>
      <c r="G179" s="71">
        <v>46308</v>
      </c>
      <c r="H179" s="6">
        <v>5.4597099999999994</v>
      </c>
      <c r="I179" s="6">
        <v>242.30099999999999</v>
      </c>
      <c r="J179" s="6">
        <v>559.75599999999997</v>
      </c>
      <c r="K179" s="40">
        <f>SUM(H179:J179)</f>
        <v>807.51670999999999</v>
      </c>
      <c r="L179" s="40">
        <v>5.4597099999999994</v>
      </c>
      <c r="M179" s="40">
        <v>242.30099999999999</v>
      </c>
      <c r="N179" s="40">
        <v>559.75599999999997</v>
      </c>
      <c r="O179" s="40">
        <f>SUM(L179:N179)</f>
        <v>807.51670999999999</v>
      </c>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row>
    <row r="180" spans="1:143" customFormat="1" ht="13" customHeight="1" x14ac:dyDescent="0.25">
      <c r="A180" s="1"/>
      <c r="B180" s="7">
        <v>8547</v>
      </c>
      <c r="C180" s="8" t="s">
        <v>263</v>
      </c>
      <c r="D180" s="11" t="s">
        <v>265</v>
      </c>
      <c r="E180" s="11">
        <v>904409772</v>
      </c>
      <c r="F180" s="11" t="s">
        <v>16</v>
      </c>
      <c r="G180" s="71">
        <v>46253</v>
      </c>
      <c r="H180" s="6">
        <v>6.2088799999999988</v>
      </c>
      <c r="I180" s="6">
        <v>415.54599999999999</v>
      </c>
      <c r="J180" s="6">
        <v>959.92399999999998</v>
      </c>
      <c r="K180" s="40">
        <f>SUM(H180:J180)</f>
        <v>1381.6788799999999</v>
      </c>
      <c r="L180" s="40">
        <v>6.2088799999999988</v>
      </c>
      <c r="M180" s="40">
        <v>415.54599999999999</v>
      </c>
      <c r="N180" s="40">
        <v>959.92399999999998</v>
      </c>
      <c r="O180" s="40">
        <f>SUM(L180:N180)</f>
        <v>1381.6788799999999</v>
      </c>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row>
    <row r="181" spans="1:143" customFormat="1" ht="13" customHeight="1" x14ac:dyDescent="0.25">
      <c r="A181" s="1"/>
      <c r="B181" s="7">
        <v>8547</v>
      </c>
      <c r="C181" s="8" t="s">
        <v>266</v>
      </c>
      <c r="D181" s="11" t="s">
        <v>267</v>
      </c>
      <c r="E181" s="11">
        <v>1373717</v>
      </c>
      <c r="F181" s="11" t="s">
        <v>16</v>
      </c>
      <c r="G181" s="71">
        <v>46315</v>
      </c>
      <c r="H181" s="6">
        <v>0</v>
      </c>
      <c r="I181" s="6">
        <v>3.323</v>
      </c>
      <c r="J181" s="6">
        <v>7.5439999999999996</v>
      </c>
      <c r="K181" s="40">
        <f>SUM(H181:J181)</f>
        <v>10.866999999999999</v>
      </c>
      <c r="L181" s="40">
        <v>0</v>
      </c>
      <c r="M181" s="40">
        <v>3.323</v>
      </c>
      <c r="N181" s="40">
        <v>7.5439999999999996</v>
      </c>
      <c r="O181" s="40">
        <f>SUM(L181:N181)</f>
        <v>10.866999999999999</v>
      </c>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row>
    <row r="182" spans="1:143" customFormat="1" ht="13" customHeight="1" x14ac:dyDescent="0.25">
      <c r="A182" s="1"/>
      <c r="B182" s="7">
        <v>8547</v>
      </c>
      <c r="C182" s="8" t="s">
        <v>268</v>
      </c>
      <c r="D182" s="11" t="s">
        <v>269</v>
      </c>
      <c r="E182" s="11">
        <v>1373712</v>
      </c>
      <c r="F182" s="11" t="s">
        <v>16</v>
      </c>
      <c r="G182" s="71">
        <v>46315</v>
      </c>
      <c r="H182" s="6">
        <v>0</v>
      </c>
      <c r="I182" s="6">
        <v>3.323</v>
      </c>
      <c r="J182" s="6">
        <v>7.5439999999999996</v>
      </c>
      <c r="K182" s="40">
        <f>SUM(H182:J182)</f>
        <v>10.866999999999999</v>
      </c>
      <c r="L182" s="40">
        <v>0</v>
      </c>
      <c r="M182" s="40">
        <v>3.323</v>
      </c>
      <c r="N182" s="40">
        <v>7.5439999999999996</v>
      </c>
      <c r="O182" s="40">
        <f>SUM(L182:N182)</f>
        <v>10.866999999999999</v>
      </c>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row>
    <row r="183" spans="1:143" customFormat="1" ht="13" customHeight="1" x14ac:dyDescent="0.25">
      <c r="A183" s="1"/>
      <c r="B183" s="7"/>
      <c r="C183" s="8"/>
      <c r="D183" s="11"/>
      <c r="E183" s="11"/>
      <c r="F183" s="11"/>
      <c r="G183" s="71"/>
      <c r="H183" s="40"/>
      <c r="I183" s="40"/>
      <c r="J183" s="40"/>
      <c r="K183" s="40"/>
      <c r="L183" s="40"/>
      <c r="M183" s="40"/>
      <c r="N183" s="40"/>
      <c r="O183" s="40"/>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row>
    <row r="184" spans="1:143" customFormat="1" ht="13" customHeight="1" x14ac:dyDescent="0.25">
      <c r="A184" s="1"/>
      <c r="B184" s="7">
        <v>8686</v>
      </c>
      <c r="C184" s="8" t="s">
        <v>270</v>
      </c>
      <c r="D184" s="11" t="s">
        <v>271</v>
      </c>
      <c r="E184" s="11">
        <v>904455360</v>
      </c>
      <c r="F184" s="11" t="s">
        <v>16</v>
      </c>
      <c r="G184" s="71">
        <v>46213</v>
      </c>
      <c r="H184" s="6">
        <v>0</v>
      </c>
      <c r="I184" s="6">
        <v>138.578</v>
      </c>
      <c r="J184" s="6">
        <v>30.376999999999999</v>
      </c>
      <c r="K184" s="40">
        <f>SUM(H184:J184)</f>
        <v>168.95500000000001</v>
      </c>
      <c r="L184" s="40">
        <v>0</v>
      </c>
      <c r="M184" s="40">
        <v>138.578</v>
      </c>
      <c r="N184" s="40">
        <v>30.376999999999999</v>
      </c>
      <c r="O184" s="40">
        <f>SUM(L184:N184)</f>
        <v>168.95500000000001</v>
      </c>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row>
    <row r="185" spans="1:143" customFormat="1" ht="13" customHeight="1" x14ac:dyDescent="0.25">
      <c r="A185" s="1"/>
      <c r="B185" s="7">
        <v>8686</v>
      </c>
      <c r="C185" s="8" t="s">
        <v>272</v>
      </c>
      <c r="D185" s="11" t="s">
        <v>273</v>
      </c>
      <c r="E185" s="11">
        <v>904455363</v>
      </c>
      <c r="F185" s="11" t="s">
        <v>16</v>
      </c>
      <c r="G185" s="71">
        <v>46213</v>
      </c>
      <c r="H185" s="6">
        <v>0</v>
      </c>
      <c r="I185" s="6">
        <v>13.324999999999999</v>
      </c>
      <c r="J185" s="6">
        <v>7.1749999999999998</v>
      </c>
      <c r="K185" s="40">
        <f>SUM(H185:J185)</f>
        <v>20.5</v>
      </c>
      <c r="L185" s="40">
        <v>0</v>
      </c>
      <c r="M185" s="40">
        <v>13.324999999999999</v>
      </c>
      <c r="N185" s="40">
        <v>7.1749999999999998</v>
      </c>
      <c r="O185" s="40">
        <f>SUM(L185:N185)</f>
        <v>20.5</v>
      </c>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row>
    <row r="186" spans="1:143" customFormat="1" ht="13" customHeight="1" x14ac:dyDescent="0.25">
      <c r="A186" s="1"/>
      <c r="B186" s="7"/>
      <c r="C186" s="8"/>
      <c r="D186" s="11"/>
      <c r="E186" s="11"/>
      <c r="F186" s="11"/>
      <c r="G186" s="71"/>
      <c r="H186" s="40"/>
      <c r="I186" s="40"/>
      <c r="J186" s="40"/>
      <c r="K186" s="40"/>
      <c r="L186" s="40"/>
      <c r="M186" s="40"/>
      <c r="N186" s="40"/>
      <c r="O186" s="40"/>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row>
    <row r="187" spans="1:143" customFormat="1" ht="13" customHeight="1" thickBot="1" x14ac:dyDescent="0.3">
      <c r="A187" s="1"/>
      <c r="B187" s="8"/>
      <c r="C187" s="47" t="s">
        <v>274</v>
      </c>
      <c r="D187" s="11"/>
      <c r="E187" s="10"/>
      <c r="F187" s="11"/>
      <c r="G187" s="12"/>
      <c r="H187" s="50">
        <f t="shared" ref="H187:O187" si="30">SUBTOTAL(9,H24:H186)</f>
        <v>79852.725489999997</v>
      </c>
      <c r="I187" s="50">
        <f t="shared" si="30"/>
        <v>71267.389000000039</v>
      </c>
      <c r="J187" s="50">
        <f t="shared" si="30"/>
        <v>75736.43399999995</v>
      </c>
      <c r="K187" s="50">
        <f t="shared" si="30"/>
        <v>226856.54849000002</v>
      </c>
      <c r="L187" s="50">
        <f t="shared" si="30"/>
        <v>79645.512057315107</v>
      </c>
      <c r="M187" s="50">
        <f t="shared" si="30"/>
        <v>70410.481033458942</v>
      </c>
      <c r="N187" s="50">
        <f t="shared" si="30"/>
        <v>73143.550313045271</v>
      </c>
      <c r="O187" s="50">
        <f t="shared" si="30"/>
        <v>223199.54340381935</v>
      </c>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row>
    <row r="188" spans="1:143" customFormat="1" ht="13" customHeight="1" thickTop="1" x14ac:dyDescent="0.25">
      <c r="A188" s="1"/>
      <c r="B188" s="8"/>
      <c r="C188" s="47"/>
      <c r="D188" s="11"/>
      <c r="E188" s="10"/>
      <c r="F188" s="11"/>
      <c r="G188" s="12"/>
      <c r="H188" s="55"/>
      <c r="I188" s="55"/>
      <c r="J188" s="55"/>
      <c r="K188" s="55"/>
      <c r="L188" s="55"/>
      <c r="M188" s="55"/>
      <c r="N188" s="55"/>
      <c r="O188" s="55"/>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row>
    <row r="189" spans="1:143" customFormat="1" ht="18" x14ac:dyDescent="0.25">
      <c r="A189" s="1"/>
      <c r="B189" s="73" t="s">
        <v>275</v>
      </c>
      <c r="C189" s="8"/>
      <c r="D189" s="11"/>
      <c r="E189" s="10"/>
      <c r="F189" s="11"/>
      <c r="G189" s="12"/>
      <c r="H189" s="35"/>
      <c r="I189" s="55"/>
      <c r="J189" s="55"/>
      <c r="K189" s="55"/>
      <c r="L189" s="55"/>
      <c r="M189" s="55"/>
      <c r="N189" s="55"/>
      <c r="O189" s="55"/>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row>
    <row r="190" spans="1:143" customFormat="1" ht="13" customHeight="1" x14ac:dyDescent="0.25">
      <c r="A190" s="1"/>
      <c r="B190" s="73"/>
      <c r="C190" s="8"/>
      <c r="D190" s="11"/>
      <c r="E190" s="10"/>
      <c r="F190" s="11"/>
      <c r="G190" s="12"/>
      <c r="H190" s="35"/>
      <c r="I190" s="55"/>
      <c r="J190" s="55"/>
      <c r="K190" s="55"/>
      <c r="L190" s="55"/>
      <c r="M190" s="55"/>
      <c r="N190" s="55"/>
      <c r="O190" s="55"/>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row>
    <row r="191" spans="1:143" customFormat="1" ht="13" customHeight="1" x14ac:dyDescent="0.25">
      <c r="A191" s="1"/>
      <c r="B191" s="46" t="s">
        <v>276</v>
      </c>
      <c r="C191" s="8" t="s">
        <v>277</v>
      </c>
      <c r="D191" s="11" t="s">
        <v>278</v>
      </c>
      <c r="E191" s="11"/>
      <c r="F191" s="11" t="s">
        <v>16</v>
      </c>
      <c r="G191" s="12" t="s">
        <v>279</v>
      </c>
      <c r="H191" s="13">
        <v>0</v>
      </c>
      <c r="I191" s="13">
        <v>6904.0281429040115</v>
      </c>
      <c r="J191" s="13">
        <v>4036.0901611757304</v>
      </c>
      <c r="K191" s="13">
        <f>SUM(H191:J191)</f>
        <v>10940.118304079742</v>
      </c>
      <c r="L191" s="13">
        <v>0</v>
      </c>
      <c r="M191" s="13">
        <v>6904.0281429040115</v>
      </c>
      <c r="N191" s="13">
        <v>4036.0901611757304</v>
      </c>
      <c r="O191" s="13">
        <f>SUM(L191:N191)</f>
        <v>10940.118304079742</v>
      </c>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row>
    <row r="192" spans="1:143" customFormat="1" ht="13" customHeight="1" x14ac:dyDescent="0.25">
      <c r="A192" s="1"/>
      <c r="B192" s="46" t="s">
        <v>280</v>
      </c>
      <c r="C192" s="8" t="s">
        <v>281</v>
      </c>
      <c r="D192" s="11" t="s">
        <v>282</v>
      </c>
      <c r="E192" s="11"/>
      <c r="F192" s="11" t="s">
        <v>16</v>
      </c>
      <c r="G192" s="12" t="s">
        <v>279</v>
      </c>
      <c r="H192" s="75">
        <v>0</v>
      </c>
      <c r="I192" s="75">
        <v>4681.4931146656054</v>
      </c>
      <c r="J192" s="76">
        <v>8005.0026554540354</v>
      </c>
      <c r="K192" s="75">
        <f>SUM(H192:J192)</f>
        <v>12686.49577011964</v>
      </c>
      <c r="L192" s="75">
        <v>0</v>
      </c>
      <c r="M192" s="75">
        <v>4681.4931146656054</v>
      </c>
      <c r="N192" s="76">
        <v>8005.0026554540354</v>
      </c>
      <c r="O192" s="75">
        <f>SUM(L192:N192)</f>
        <v>12686.49577011964</v>
      </c>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row>
    <row r="193" spans="1:143" customFormat="1" ht="13" customHeight="1" x14ac:dyDescent="0.25">
      <c r="A193" s="1"/>
      <c r="B193" s="46"/>
      <c r="C193" s="47" t="s">
        <v>283</v>
      </c>
      <c r="D193" s="11"/>
      <c r="E193" s="10"/>
      <c r="F193" s="11"/>
      <c r="G193" s="77"/>
      <c r="H193" s="78">
        <f t="shared" ref="H193:O193" si="31">SUBTOTAL(9,H191:H192)</f>
        <v>0</v>
      </c>
      <c r="I193" s="78">
        <f t="shared" si="31"/>
        <v>11585.521257569617</v>
      </c>
      <c r="J193" s="78">
        <f t="shared" si="31"/>
        <v>12041.092816629765</v>
      </c>
      <c r="K193" s="78">
        <f t="shared" si="31"/>
        <v>23626.61407419938</v>
      </c>
      <c r="L193" s="78">
        <f t="shared" si="31"/>
        <v>0</v>
      </c>
      <c r="M193" s="78">
        <f t="shared" si="31"/>
        <v>11585.521257569617</v>
      </c>
      <c r="N193" s="78">
        <f t="shared" si="31"/>
        <v>12041.092816629765</v>
      </c>
      <c r="O193" s="78">
        <f t="shared" si="31"/>
        <v>23626.61407419938</v>
      </c>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row>
    <row r="194" spans="1:143" customFormat="1" ht="13" customHeight="1" x14ac:dyDescent="0.25">
      <c r="A194" s="1"/>
      <c r="B194" s="46"/>
      <c r="C194" s="8"/>
      <c r="D194" s="11"/>
      <c r="E194" s="10"/>
      <c r="F194" s="11"/>
      <c r="G194" s="77"/>
      <c r="H194" s="55"/>
      <c r="I194" s="55"/>
      <c r="J194" s="55"/>
      <c r="K194" s="55"/>
      <c r="L194" s="55"/>
      <c r="M194" s="55"/>
      <c r="N194" s="55"/>
      <c r="O194" s="55"/>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row>
    <row r="195" spans="1:143" customFormat="1" ht="13" customHeight="1" x14ac:dyDescent="0.25">
      <c r="A195" s="1"/>
      <c r="B195" s="46" t="s">
        <v>284</v>
      </c>
      <c r="C195" s="8" t="s">
        <v>285</v>
      </c>
      <c r="D195" s="11" t="s">
        <v>286</v>
      </c>
      <c r="E195" s="10"/>
      <c r="F195" s="11" t="s">
        <v>16</v>
      </c>
      <c r="G195" s="77" t="s">
        <v>279</v>
      </c>
      <c r="H195" s="55">
        <v>0</v>
      </c>
      <c r="I195" s="55">
        <v>8055</v>
      </c>
      <c r="J195" s="55">
        <v>8775</v>
      </c>
      <c r="K195" s="55">
        <f t="shared" ref="K195:K207" si="32">SUM(H195:J195)</f>
        <v>16830</v>
      </c>
      <c r="L195" s="55">
        <v>0</v>
      </c>
      <c r="M195" s="55">
        <v>4833</v>
      </c>
      <c r="N195" s="55">
        <v>5265</v>
      </c>
      <c r="O195" s="55">
        <f t="shared" ref="O195:O207" si="33">SUM(L195:N195)</f>
        <v>10098</v>
      </c>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row>
    <row r="196" spans="1:143" customFormat="1" ht="13" customHeight="1" x14ac:dyDescent="0.25">
      <c r="A196" s="1"/>
      <c r="B196" s="46" t="s">
        <v>287</v>
      </c>
      <c r="C196" s="8" t="s">
        <v>288</v>
      </c>
      <c r="D196" s="11" t="s">
        <v>289</v>
      </c>
      <c r="E196" s="10"/>
      <c r="F196" s="11" t="s">
        <v>16</v>
      </c>
      <c r="G196" s="12" t="s">
        <v>279</v>
      </c>
      <c r="H196" s="13">
        <v>0</v>
      </c>
      <c r="I196" s="13">
        <f t="shared" ref="I196:I202" si="34">M196</f>
        <v>525.82899999999995</v>
      </c>
      <c r="J196" s="13">
        <f t="shared" ref="J196:J202" si="35">N196</f>
        <v>94.643000000000001</v>
      </c>
      <c r="K196" s="13">
        <f t="shared" si="32"/>
        <v>620.47199999999998</v>
      </c>
      <c r="L196" s="13">
        <v>0</v>
      </c>
      <c r="M196" s="13">
        <v>525.82899999999995</v>
      </c>
      <c r="N196" s="13">
        <v>94.643000000000001</v>
      </c>
      <c r="O196" s="13">
        <f t="shared" si="33"/>
        <v>620.47199999999998</v>
      </c>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row>
    <row r="197" spans="1:143" customFormat="1" ht="13" customHeight="1" x14ac:dyDescent="0.25">
      <c r="A197" s="1"/>
      <c r="B197" s="46" t="s">
        <v>290</v>
      </c>
      <c r="C197" s="8" t="s">
        <v>291</v>
      </c>
      <c r="D197" s="11" t="s">
        <v>292</v>
      </c>
      <c r="E197" s="10"/>
      <c r="F197" s="11" t="s">
        <v>16</v>
      </c>
      <c r="G197" s="12" t="s">
        <v>279</v>
      </c>
      <c r="H197" s="55">
        <v>0</v>
      </c>
      <c r="I197" s="13">
        <f t="shared" si="34"/>
        <v>8122.0298623999997</v>
      </c>
      <c r="J197" s="13">
        <f t="shared" si="35"/>
        <v>7411.9322614000002</v>
      </c>
      <c r="K197" s="55">
        <f t="shared" si="32"/>
        <v>15533.9621238</v>
      </c>
      <c r="L197" s="6">
        <v>0</v>
      </c>
      <c r="M197" s="13">
        <v>8122.0298623999997</v>
      </c>
      <c r="N197" s="13">
        <v>7411.9322614000002</v>
      </c>
      <c r="O197" s="55">
        <f t="shared" si="33"/>
        <v>15533.9621238</v>
      </c>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row>
    <row r="198" spans="1:143" customFormat="1" ht="13" customHeight="1" x14ac:dyDescent="0.25">
      <c r="A198" s="1"/>
      <c r="B198" s="46" t="s">
        <v>293</v>
      </c>
      <c r="C198" s="8" t="s">
        <v>294</v>
      </c>
      <c r="D198" s="11" t="s">
        <v>295</v>
      </c>
      <c r="E198" s="10"/>
      <c r="F198" s="11" t="s">
        <v>16</v>
      </c>
      <c r="G198" s="12" t="s">
        <v>279</v>
      </c>
      <c r="H198" s="13">
        <v>0</v>
      </c>
      <c r="I198" s="13">
        <f t="shared" si="34"/>
        <v>888.29347519999988</v>
      </c>
      <c r="J198" s="13">
        <f t="shared" si="35"/>
        <v>894.54317659999992</v>
      </c>
      <c r="K198" s="13">
        <f t="shared" si="32"/>
        <v>1782.8366517999998</v>
      </c>
      <c r="L198" s="13">
        <v>0</v>
      </c>
      <c r="M198" s="13">
        <v>888.29347519999988</v>
      </c>
      <c r="N198" s="13">
        <v>894.54317659999992</v>
      </c>
      <c r="O198" s="13">
        <f t="shared" si="33"/>
        <v>1782.8366517999998</v>
      </c>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row>
    <row r="199" spans="1:143" customFormat="1" ht="13" customHeight="1" x14ac:dyDescent="0.25">
      <c r="A199" s="1"/>
      <c r="B199" s="46" t="s">
        <v>296</v>
      </c>
      <c r="C199" s="8" t="s">
        <v>297</v>
      </c>
      <c r="D199" s="11" t="s">
        <v>298</v>
      </c>
      <c r="E199" s="10"/>
      <c r="F199" s="11" t="s">
        <v>16</v>
      </c>
      <c r="G199" s="12" t="s">
        <v>279</v>
      </c>
      <c r="H199" s="55">
        <v>0</v>
      </c>
      <c r="I199" s="13">
        <f t="shared" si="34"/>
        <v>1916.6570000000002</v>
      </c>
      <c r="J199" s="13">
        <f t="shared" si="35"/>
        <v>2501.4179999999997</v>
      </c>
      <c r="K199" s="55">
        <f t="shared" si="32"/>
        <v>4418.0749999999998</v>
      </c>
      <c r="L199" s="6">
        <v>0</v>
      </c>
      <c r="M199" s="13">
        <v>1916.6570000000002</v>
      </c>
      <c r="N199" s="13">
        <v>2501.4179999999997</v>
      </c>
      <c r="O199" s="55">
        <f t="shared" si="33"/>
        <v>4418.0749999999998</v>
      </c>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row>
    <row r="200" spans="1:143" s="79" customFormat="1" ht="13" customHeight="1" x14ac:dyDescent="0.25">
      <c r="B200" s="46" t="s">
        <v>299</v>
      </c>
      <c r="C200" s="8" t="s">
        <v>300</v>
      </c>
      <c r="D200" s="11" t="s">
        <v>301</v>
      </c>
      <c r="E200" s="10"/>
      <c r="F200" s="11" t="s">
        <v>16</v>
      </c>
      <c r="G200" s="12" t="s">
        <v>279</v>
      </c>
      <c r="H200" s="13">
        <v>0</v>
      </c>
      <c r="I200" s="13">
        <f t="shared" si="34"/>
        <v>341.411</v>
      </c>
      <c r="J200" s="13">
        <f t="shared" si="35"/>
        <v>2698.38</v>
      </c>
      <c r="K200" s="13">
        <f t="shared" si="32"/>
        <v>3039.7910000000002</v>
      </c>
      <c r="L200" s="13">
        <v>0</v>
      </c>
      <c r="M200" s="13">
        <v>341.411</v>
      </c>
      <c r="N200" s="13">
        <v>2698.38</v>
      </c>
      <c r="O200" s="13">
        <f t="shared" si="33"/>
        <v>3039.7910000000002</v>
      </c>
    </row>
    <row r="201" spans="1:143" customFormat="1" ht="13" customHeight="1" x14ac:dyDescent="0.25">
      <c r="A201" s="1"/>
      <c r="B201" s="46" t="s">
        <v>302</v>
      </c>
      <c r="C201" s="8" t="s">
        <v>303</v>
      </c>
      <c r="D201" s="11" t="s">
        <v>304</v>
      </c>
      <c r="E201" s="10"/>
      <c r="F201" s="11" t="s">
        <v>16</v>
      </c>
      <c r="G201" s="12" t="s">
        <v>279</v>
      </c>
      <c r="H201" s="13">
        <v>0</v>
      </c>
      <c r="I201" s="13">
        <f t="shared" si="34"/>
        <v>4607.2132442819075</v>
      </c>
      <c r="J201" s="13">
        <f t="shared" si="35"/>
        <v>2473.9664995898283</v>
      </c>
      <c r="K201" s="13">
        <f t="shared" si="32"/>
        <v>7081.1797438717358</v>
      </c>
      <c r="L201" s="13">
        <v>0</v>
      </c>
      <c r="M201" s="13">
        <v>4607.2132442819075</v>
      </c>
      <c r="N201" s="13">
        <v>2473.9664995898283</v>
      </c>
      <c r="O201" s="13">
        <f t="shared" si="33"/>
        <v>7081.1797438717358</v>
      </c>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row>
    <row r="202" spans="1:143" customFormat="1" ht="13" customHeight="1" x14ac:dyDescent="0.25">
      <c r="A202" s="1"/>
      <c r="B202" s="46" t="s">
        <v>305</v>
      </c>
      <c r="C202" s="8" t="s">
        <v>306</v>
      </c>
      <c r="D202" s="11" t="s">
        <v>307</v>
      </c>
      <c r="E202" s="10"/>
      <c r="F202" s="11" t="s">
        <v>16</v>
      </c>
      <c r="G202" s="12" t="s">
        <v>279</v>
      </c>
      <c r="H202" s="13">
        <v>0</v>
      </c>
      <c r="I202" s="13">
        <f t="shared" si="34"/>
        <v>2.0409999999999999</v>
      </c>
      <c r="J202" s="13">
        <f t="shared" si="35"/>
        <v>0</v>
      </c>
      <c r="K202" s="13">
        <f t="shared" si="32"/>
        <v>2.0409999999999999</v>
      </c>
      <c r="L202" s="13">
        <v>0</v>
      </c>
      <c r="M202" s="13">
        <v>2.0409999999999999</v>
      </c>
      <c r="N202" s="13">
        <v>0</v>
      </c>
      <c r="O202" s="13">
        <f t="shared" si="33"/>
        <v>2.0409999999999999</v>
      </c>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row>
    <row r="203" spans="1:143" customFormat="1" ht="13" customHeight="1" x14ac:dyDescent="0.25">
      <c r="A203" s="1"/>
      <c r="B203" s="46" t="s">
        <v>308</v>
      </c>
      <c r="C203" s="8" t="s">
        <v>309</v>
      </c>
      <c r="D203" s="11" t="s">
        <v>310</v>
      </c>
      <c r="E203" s="10"/>
      <c r="F203" s="11" t="s">
        <v>16</v>
      </c>
      <c r="G203" s="12" t="s">
        <v>279</v>
      </c>
      <c r="H203" s="55">
        <v>0</v>
      </c>
      <c r="I203" s="6">
        <v>23885.928234616422</v>
      </c>
      <c r="J203" s="6">
        <v>15036.985736902785</v>
      </c>
      <c r="K203" s="55">
        <f t="shared" si="32"/>
        <v>38922.913971519207</v>
      </c>
      <c r="L203" s="55">
        <v>0</v>
      </c>
      <c r="M203" s="55">
        <v>8360.0748821157486</v>
      </c>
      <c r="N203" s="55">
        <v>5262.9450079159706</v>
      </c>
      <c r="O203" s="55">
        <f t="shared" si="33"/>
        <v>13623.019890031719</v>
      </c>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row>
    <row r="204" spans="1:143" customFormat="1" ht="13" customHeight="1" x14ac:dyDescent="0.25">
      <c r="A204" s="1"/>
      <c r="B204" s="46" t="s">
        <v>311</v>
      </c>
      <c r="C204" s="8" t="s">
        <v>312</v>
      </c>
      <c r="D204" s="11" t="s">
        <v>313</v>
      </c>
      <c r="E204" s="10"/>
      <c r="F204" s="11" t="s">
        <v>16</v>
      </c>
      <c r="G204" s="12" t="s">
        <v>279</v>
      </c>
      <c r="H204" s="55">
        <v>0</v>
      </c>
      <c r="I204" s="6">
        <v>7179.9999999999836</v>
      </c>
      <c r="J204" s="6">
        <v>6037.7647938704195</v>
      </c>
      <c r="K204" s="55">
        <f t="shared" si="32"/>
        <v>13217.764793870403</v>
      </c>
      <c r="L204" s="55">
        <v>0</v>
      </c>
      <c r="M204" s="55">
        <v>2512.9999999999945</v>
      </c>
      <c r="N204" s="55">
        <v>2113.2176778546468</v>
      </c>
      <c r="O204" s="55">
        <f t="shared" si="33"/>
        <v>4626.2176778546418</v>
      </c>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row>
    <row r="205" spans="1:143" s="80" customFormat="1" ht="12.75" customHeight="1" x14ac:dyDescent="0.25">
      <c r="B205" s="46" t="s">
        <v>314</v>
      </c>
      <c r="C205" s="8" t="s">
        <v>315</v>
      </c>
      <c r="D205" s="11" t="s">
        <v>316</v>
      </c>
      <c r="E205" s="10"/>
      <c r="F205" s="11" t="s">
        <v>16</v>
      </c>
      <c r="G205" s="12" t="s">
        <v>279</v>
      </c>
      <c r="H205" s="55">
        <v>0</v>
      </c>
      <c r="I205" s="6">
        <v>849.99999999999625</v>
      </c>
      <c r="J205" s="6">
        <v>5738.2292281604596</v>
      </c>
      <c r="K205" s="55">
        <f t="shared" si="32"/>
        <v>6588.2292281604559</v>
      </c>
      <c r="L205" s="55">
        <v>0</v>
      </c>
      <c r="M205" s="55">
        <v>849.99999999999625</v>
      </c>
      <c r="N205" s="55">
        <v>5738.2292281604596</v>
      </c>
      <c r="O205" s="55">
        <f t="shared" si="33"/>
        <v>6588.2292281604559</v>
      </c>
    </row>
    <row r="206" spans="1:143" s="80" customFormat="1" ht="13" customHeight="1" x14ac:dyDescent="0.25">
      <c r="B206" s="46">
        <v>7924</v>
      </c>
      <c r="C206" s="8" t="s">
        <v>317</v>
      </c>
      <c r="D206" s="11" t="s">
        <v>318</v>
      </c>
      <c r="E206" s="10">
        <v>802304660</v>
      </c>
      <c r="F206" s="11" t="s">
        <v>16</v>
      </c>
      <c r="G206" s="12">
        <v>45992</v>
      </c>
      <c r="H206" s="55">
        <v>1188.9901000000009</v>
      </c>
      <c r="I206" s="6">
        <v>7061.8953499999998</v>
      </c>
      <c r="J206" s="6">
        <v>0</v>
      </c>
      <c r="K206" s="55">
        <f t="shared" si="32"/>
        <v>8250.8854500000016</v>
      </c>
      <c r="L206" s="55">
        <v>1188.2767059400007</v>
      </c>
      <c r="M206" s="55">
        <v>7057.6582099999996</v>
      </c>
      <c r="N206" s="55">
        <v>0</v>
      </c>
      <c r="O206" s="55">
        <f t="shared" si="33"/>
        <v>8245.9349159400008</v>
      </c>
    </row>
    <row r="207" spans="1:143" s="80" customFormat="1" ht="13" customHeight="1" x14ac:dyDescent="0.25">
      <c r="B207" s="46">
        <v>7956</v>
      </c>
      <c r="C207" s="8" t="s">
        <v>319</v>
      </c>
      <c r="D207" s="11" t="s">
        <v>320</v>
      </c>
      <c r="E207" s="10">
        <v>802304661</v>
      </c>
      <c r="F207" s="11" t="s">
        <v>16</v>
      </c>
      <c r="G207" s="12">
        <v>45992</v>
      </c>
      <c r="H207" s="55">
        <v>1196.0473700000007</v>
      </c>
      <c r="I207" s="6">
        <v>4361.8953499999998</v>
      </c>
      <c r="J207" s="6">
        <v>0</v>
      </c>
      <c r="K207" s="55">
        <f t="shared" si="32"/>
        <v>5557.9427200000009</v>
      </c>
      <c r="L207" s="55">
        <v>1111.0084019930005</v>
      </c>
      <c r="M207" s="55">
        <v>4051.7645900000002</v>
      </c>
      <c r="N207" s="55">
        <v>0</v>
      </c>
      <c r="O207" s="55">
        <f t="shared" si="33"/>
        <v>5162.7729919930007</v>
      </c>
    </row>
    <row r="208" spans="1:143" customFormat="1" ht="13" customHeight="1" x14ac:dyDescent="0.25">
      <c r="A208" s="1"/>
      <c r="B208" s="81"/>
      <c r="C208" s="8"/>
      <c r="D208" s="11"/>
      <c r="E208" s="10"/>
      <c r="F208" s="11"/>
      <c r="G208" s="12"/>
      <c r="H208" s="55"/>
      <c r="I208" s="55"/>
      <c r="J208" s="55"/>
      <c r="K208" s="55"/>
      <c r="L208" s="55"/>
      <c r="M208" s="55"/>
      <c r="N208" s="55"/>
      <c r="O208" s="55"/>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row>
    <row r="209" spans="1:143" customFormat="1" ht="13" customHeight="1" x14ac:dyDescent="0.25">
      <c r="A209" s="1"/>
      <c r="B209" s="46" t="s">
        <v>321</v>
      </c>
      <c r="C209" s="8" t="s">
        <v>322</v>
      </c>
      <c r="D209" s="11" t="s">
        <v>323</v>
      </c>
      <c r="E209" s="10"/>
      <c r="F209" s="11" t="s">
        <v>16</v>
      </c>
      <c r="G209" s="12" t="s">
        <v>279</v>
      </c>
      <c r="H209" s="13">
        <v>0</v>
      </c>
      <c r="I209" s="6">
        <v>800</v>
      </c>
      <c r="J209" s="6">
        <v>800</v>
      </c>
      <c r="K209" s="55">
        <f>SUM(H209:J209)</f>
        <v>1600</v>
      </c>
      <c r="L209" s="6">
        <v>0</v>
      </c>
      <c r="M209" s="6">
        <v>648.79999999999995</v>
      </c>
      <c r="N209" s="6">
        <v>648.79999999999995</v>
      </c>
      <c r="O209" s="55">
        <f>SUM(L209:N209)</f>
        <v>1297.5999999999999</v>
      </c>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row>
    <row r="210" spans="1:143" customFormat="1" ht="13" customHeight="1" x14ac:dyDescent="0.25">
      <c r="A210" s="1"/>
      <c r="B210" s="46" t="s">
        <v>321</v>
      </c>
      <c r="C210" s="8" t="s">
        <v>324</v>
      </c>
      <c r="D210" s="11" t="s">
        <v>325</v>
      </c>
      <c r="E210" s="10"/>
      <c r="F210" s="11" t="s">
        <v>16</v>
      </c>
      <c r="G210" s="12" t="s">
        <v>279</v>
      </c>
      <c r="H210" s="55">
        <v>0</v>
      </c>
      <c r="I210" s="6">
        <v>7675</v>
      </c>
      <c r="J210" s="6">
        <v>11050</v>
      </c>
      <c r="K210" s="55">
        <f>SUM(H210:J210)</f>
        <v>18725</v>
      </c>
      <c r="L210" s="55">
        <v>0</v>
      </c>
      <c r="M210" s="55">
        <v>4992.5874999999996</v>
      </c>
      <c r="N210" s="55">
        <v>7188.0249999999996</v>
      </c>
      <c r="O210" s="55">
        <f>SUM(L210:N210)</f>
        <v>12180.612499999999</v>
      </c>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row>
    <row r="211" spans="1:143" customFormat="1" ht="13" customHeight="1" x14ac:dyDescent="0.25">
      <c r="A211" s="1"/>
      <c r="B211" s="46" t="s">
        <v>321</v>
      </c>
      <c r="C211" s="8" t="s">
        <v>326</v>
      </c>
      <c r="D211" s="11" t="s">
        <v>327</v>
      </c>
      <c r="E211" s="10"/>
      <c r="F211" s="11" t="s">
        <v>16</v>
      </c>
      <c r="G211" s="12" t="s">
        <v>279</v>
      </c>
      <c r="H211" s="67">
        <v>0</v>
      </c>
      <c r="I211" s="67">
        <v>3500</v>
      </c>
      <c r="J211" s="67">
        <v>3300</v>
      </c>
      <c r="K211" s="67">
        <f>SUM(H211:J211)</f>
        <v>6800</v>
      </c>
      <c r="L211" s="67">
        <v>0</v>
      </c>
      <c r="M211" s="67">
        <v>3470.2500000000005</v>
      </c>
      <c r="N211" s="67">
        <v>3271.9500000000003</v>
      </c>
      <c r="O211" s="67">
        <f>SUM(L211:N211)</f>
        <v>6742.2000000000007</v>
      </c>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row>
    <row r="212" spans="1:143" customFormat="1" ht="13" customHeight="1" x14ac:dyDescent="0.3">
      <c r="A212" s="1"/>
      <c r="B212" s="46" t="s">
        <v>321</v>
      </c>
      <c r="C212" s="47" t="s">
        <v>328</v>
      </c>
      <c r="D212" s="11"/>
      <c r="E212" s="10"/>
      <c r="F212" s="11"/>
      <c r="G212" s="77"/>
      <c r="H212" s="82">
        <f t="shared" ref="H212:O212" si="36">SUBTOTAL(9,H209:H211)</f>
        <v>0</v>
      </c>
      <c r="I212" s="82">
        <f t="shared" si="36"/>
        <v>11975</v>
      </c>
      <c r="J212" s="82">
        <f t="shared" si="36"/>
        <v>15150</v>
      </c>
      <c r="K212" s="82">
        <f t="shared" si="36"/>
        <v>27125</v>
      </c>
      <c r="L212" s="82">
        <f t="shared" si="36"/>
        <v>0</v>
      </c>
      <c r="M212" s="82">
        <f t="shared" si="36"/>
        <v>9111.6375000000007</v>
      </c>
      <c r="N212" s="82">
        <f t="shared" si="36"/>
        <v>11108.775</v>
      </c>
      <c r="O212" s="82">
        <f t="shared" si="36"/>
        <v>20220.412499999999</v>
      </c>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row>
    <row r="213" spans="1:143" customFormat="1" ht="13" customHeight="1" x14ac:dyDescent="0.25">
      <c r="A213" s="1"/>
      <c r="B213" s="46"/>
      <c r="C213" s="8"/>
      <c r="D213" s="11"/>
      <c r="E213" s="10"/>
      <c r="F213" s="11"/>
      <c r="G213" s="77"/>
      <c r="H213" s="55"/>
      <c r="I213" s="55"/>
      <c r="J213" s="55"/>
      <c r="K213" s="55"/>
      <c r="L213" s="55"/>
      <c r="M213" s="55"/>
      <c r="N213" s="55"/>
      <c r="O213" s="55"/>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row>
    <row r="214" spans="1:143" customFormat="1" ht="13" customHeight="1" x14ac:dyDescent="0.25">
      <c r="A214" s="1"/>
      <c r="B214" s="83" t="s">
        <v>329</v>
      </c>
      <c r="C214" s="8"/>
      <c r="D214" s="11"/>
      <c r="E214" s="10"/>
      <c r="F214" s="11"/>
      <c r="G214" s="77"/>
      <c r="H214" s="55"/>
      <c r="I214" s="55"/>
      <c r="J214" s="55"/>
      <c r="K214" s="55"/>
      <c r="L214" s="55"/>
      <c r="M214" s="55"/>
      <c r="N214" s="55"/>
      <c r="O214" s="55"/>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row>
    <row r="215" spans="1:143" customFormat="1" ht="13" customHeight="1" x14ac:dyDescent="0.25">
      <c r="A215" s="1"/>
      <c r="B215" s="83"/>
      <c r="C215" s="8"/>
      <c r="D215" s="11"/>
      <c r="E215" s="10"/>
      <c r="F215" s="11"/>
      <c r="G215" s="77"/>
      <c r="H215" s="55"/>
      <c r="I215" s="55"/>
      <c r="J215" s="55"/>
      <c r="K215" s="55"/>
      <c r="L215" s="55"/>
      <c r="M215" s="55"/>
      <c r="N215" s="55"/>
      <c r="O215" s="55"/>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row>
    <row r="216" spans="1:143" customFormat="1" ht="13" customHeight="1" x14ac:dyDescent="0.25">
      <c r="A216" s="1"/>
      <c r="B216" s="46" t="s">
        <v>330</v>
      </c>
      <c r="C216" s="8" t="s">
        <v>331</v>
      </c>
      <c r="D216" s="11" t="s">
        <v>332</v>
      </c>
      <c r="E216" s="10"/>
      <c r="F216" s="11" t="s">
        <v>16</v>
      </c>
      <c r="G216" s="12" t="s">
        <v>279</v>
      </c>
      <c r="H216" s="55">
        <v>0</v>
      </c>
      <c r="I216" s="55">
        <v>14265.867300000005</v>
      </c>
      <c r="J216" s="55">
        <v>9756.167372901089</v>
      </c>
      <c r="K216" s="55">
        <f>SUM(H216:J216)</f>
        <v>24022.034672901093</v>
      </c>
      <c r="L216" s="55">
        <v>0</v>
      </c>
      <c r="M216" s="55">
        <v>8820.5857515900025</v>
      </c>
      <c r="N216" s="55">
        <v>6032.2382866647449</v>
      </c>
      <c r="O216" s="55">
        <f>SUM(L216:N216)</f>
        <v>14852.824038254748</v>
      </c>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row>
    <row r="217" spans="1:143" customFormat="1" ht="13" customHeight="1" x14ac:dyDescent="0.25">
      <c r="A217" s="1"/>
      <c r="B217" s="46" t="s">
        <v>330</v>
      </c>
      <c r="C217" s="8" t="s">
        <v>331</v>
      </c>
      <c r="D217" s="11" t="s">
        <v>333</v>
      </c>
      <c r="E217" s="10"/>
      <c r="F217" s="11" t="s">
        <v>16</v>
      </c>
      <c r="G217" s="12" t="s">
        <v>279</v>
      </c>
      <c r="H217" s="55">
        <v>0</v>
      </c>
      <c r="I217" s="55">
        <v>8642.3921758556171</v>
      </c>
      <c r="J217" s="55">
        <v>16096.5</v>
      </c>
      <c r="K217" s="55">
        <f>SUM(H217:J217)</f>
        <v>24738.892175855617</v>
      </c>
      <c r="L217" s="55">
        <v>0</v>
      </c>
      <c r="M217" s="55">
        <v>5171.6074780320023</v>
      </c>
      <c r="N217" s="55">
        <v>9632.1456000000017</v>
      </c>
      <c r="O217" s="55">
        <f>SUM(L217:N217)</f>
        <v>14803.753078032005</v>
      </c>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row>
    <row r="218" spans="1:143" s="80" customFormat="1" ht="13" customHeight="1" x14ac:dyDescent="0.25">
      <c r="B218" s="46" t="s">
        <v>334</v>
      </c>
      <c r="C218" s="8" t="s">
        <v>335</v>
      </c>
      <c r="D218" s="11" t="s">
        <v>336</v>
      </c>
      <c r="E218" s="10"/>
      <c r="F218" s="11" t="s">
        <v>16</v>
      </c>
      <c r="G218" s="12" t="s">
        <v>279</v>
      </c>
      <c r="H218" s="55">
        <v>0</v>
      </c>
      <c r="I218" s="55">
        <v>200</v>
      </c>
      <c r="J218" s="55">
        <v>0</v>
      </c>
      <c r="K218" s="55">
        <f>SUM(H218:J218)</f>
        <v>200</v>
      </c>
      <c r="L218" s="55">
        <v>0</v>
      </c>
      <c r="M218" s="55">
        <v>137.66</v>
      </c>
      <c r="N218" s="55">
        <v>0</v>
      </c>
      <c r="O218" s="55">
        <f>SUM(L218:N218)</f>
        <v>137.66</v>
      </c>
    </row>
    <row r="219" spans="1:143" customFormat="1" ht="12.65" customHeight="1" x14ac:dyDescent="0.25">
      <c r="A219" s="1"/>
      <c r="B219" s="46" t="s">
        <v>337</v>
      </c>
      <c r="C219" s="8" t="s">
        <v>338</v>
      </c>
      <c r="D219" s="11" t="s">
        <v>339</v>
      </c>
      <c r="E219" s="10"/>
      <c r="F219" s="11" t="s">
        <v>16</v>
      </c>
      <c r="G219" s="12" t="s">
        <v>279</v>
      </c>
      <c r="H219" s="13">
        <v>0</v>
      </c>
      <c r="I219" s="13">
        <f>M219</f>
        <v>666.13439457475249</v>
      </c>
      <c r="J219" s="13">
        <f>N219</f>
        <v>56.074591189799264</v>
      </c>
      <c r="K219" s="13">
        <f>SUM(H219:J219)</f>
        <v>722.2089857645517</v>
      </c>
      <c r="L219" s="13">
        <v>0</v>
      </c>
      <c r="M219" s="13">
        <v>666.13439457475249</v>
      </c>
      <c r="N219" s="13">
        <v>56.074591189799264</v>
      </c>
      <c r="O219" s="13">
        <f>SUM(L219:N219)</f>
        <v>722.2089857645517</v>
      </c>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row>
    <row r="220" spans="1:143" customFormat="1" ht="13" customHeight="1" x14ac:dyDescent="0.25">
      <c r="A220" s="1"/>
      <c r="B220" s="46"/>
      <c r="C220" s="47"/>
      <c r="D220" s="11"/>
      <c r="E220" s="10"/>
      <c r="F220" s="11"/>
      <c r="G220" s="77"/>
      <c r="H220" s="55"/>
      <c r="I220" s="55"/>
      <c r="J220" s="55"/>
      <c r="K220" s="55"/>
      <c r="L220" s="55"/>
      <c r="M220" s="55"/>
      <c r="N220" s="55"/>
      <c r="O220" s="55"/>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row>
    <row r="221" spans="1:143" customFormat="1" ht="13" customHeight="1" x14ac:dyDescent="0.25">
      <c r="A221" s="1"/>
      <c r="B221" s="46" t="s">
        <v>340</v>
      </c>
      <c r="C221" s="8" t="s">
        <v>341</v>
      </c>
      <c r="D221" s="70" t="s">
        <v>342</v>
      </c>
      <c r="E221" s="11">
        <v>903511341</v>
      </c>
      <c r="F221" s="11" t="s">
        <v>16</v>
      </c>
      <c r="G221" s="12">
        <v>45897</v>
      </c>
      <c r="H221" s="6">
        <v>1275.5497499999997</v>
      </c>
      <c r="I221" s="6">
        <v>11463.897000000001</v>
      </c>
      <c r="J221" s="6">
        <v>1210</v>
      </c>
      <c r="K221" s="6">
        <f t="shared" ref="K221:K229" si="37">SUM(H221:J221)</f>
        <v>13949.446750000001</v>
      </c>
      <c r="L221" s="6">
        <v>510.21989999999988</v>
      </c>
      <c r="M221" s="6">
        <v>4585.5588000000007</v>
      </c>
      <c r="N221" s="6">
        <v>484</v>
      </c>
      <c r="O221" s="6">
        <f t="shared" ref="O221:O229" si="38">SUM(L221:N221)</f>
        <v>5579.7787000000008</v>
      </c>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row>
    <row r="222" spans="1:143" customFormat="1" ht="13" customHeight="1" x14ac:dyDescent="0.25">
      <c r="A222" s="1"/>
      <c r="B222" s="46" t="s">
        <v>340</v>
      </c>
      <c r="C222" s="8" t="s">
        <v>343</v>
      </c>
      <c r="D222" s="11" t="s">
        <v>344</v>
      </c>
      <c r="E222" s="11">
        <v>903897059</v>
      </c>
      <c r="F222" s="11" t="s">
        <v>16</v>
      </c>
      <c r="G222" s="12">
        <v>46174</v>
      </c>
      <c r="H222" s="6">
        <v>385.72427999999991</v>
      </c>
      <c r="I222" s="6">
        <v>3038.6909999999998</v>
      </c>
      <c r="J222" s="6">
        <v>4599.2709999999997</v>
      </c>
      <c r="K222" s="6">
        <f t="shared" si="37"/>
        <v>8023.6862799999999</v>
      </c>
      <c r="L222" s="6">
        <v>362.58082319999988</v>
      </c>
      <c r="M222" s="6">
        <v>2856.3695399999997</v>
      </c>
      <c r="N222" s="6">
        <v>4323.3147399999998</v>
      </c>
      <c r="O222" s="6">
        <f t="shared" si="38"/>
        <v>7542.2651031999994</v>
      </c>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row>
    <row r="223" spans="1:143" customFormat="1" ht="13" customHeight="1" x14ac:dyDescent="0.25">
      <c r="A223" s="1"/>
      <c r="B223" s="46" t="s">
        <v>340</v>
      </c>
      <c r="C223" s="38" t="s">
        <v>345</v>
      </c>
      <c r="D223" s="57" t="s">
        <v>344</v>
      </c>
      <c r="E223" s="57">
        <v>903897060</v>
      </c>
      <c r="F223" s="11" t="s">
        <v>16</v>
      </c>
      <c r="G223" s="12">
        <v>46269</v>
      </c>
      <c r="H223" s="6">
        <v>33.934270000000005</v>
      </c>
      <c r="I223" s="6">
        <v>3290.7570000000001</v>
      </c>
      <c r="J223" s="6">
        <v>0</v>
      </c>
      <c r="K223" s="6">
        <f t="shared" si="37"/>
        <v>3324.6912700000003</v>
      </c>
      <c r="L223" s="6">
        <v>33.934270000000005</v>
      </c>
      <c r="M223" s="6">
        <v>3290.7570000000001</v>
      </c>
      <c r="N223" s="6">
        <v>0</v>
      </c>
      <c r="O223" s="6">
        <f t="shared" si="38"/>
        <v>3324.6912700000003</v>
      </c>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row>
    <row r="224" spans="1:143" customFormat="1" ht="13" customHeight="1" x14ac:dyDescent="0.25">
      <c r="A224" s="1"/>
      <c r="B224" s="46" t="s">
        <v>340</v>
      </c>
      <c r="C224" s="8" t="s">
        <v>346</v>
      </c>
      <c r="D224" s="70" t="s">
        <v>347</v>
      </c>
      <c r="E224" s="11">
        <v>903897669</v>
      </c>
      <c r="F224" s="11" t="s">
        <v>16</v>
      </c>
      <c r="G224" s="12">
        <v>45884</v>
      </c>
      <c r="H224" s="6">
        <v>121.25455000000005</v>
      </c>
      <c r="I224" s="6">
        <v>3517.5970000000002</v>
      </c>
      <c r="J224" s="6">
        <v>0</v>
      </c>
      <c r="K224" s="6">
        <f t="shared" si="37"/>
        <v>3638.8515500000003</v>
      </c>
      <c r="L224" s="6">
        <v>121.25455000000005</v>
      </c>
      <c r="M224" s="6">
        <v>3517.5970000000002</v>
      </c>
      <c r="N224" s="6">
        <v>0</v>
      </c>
      <c r="O224" s="6">
        <f t="shared" si="38"/>
        <v>3638.8515500000003</v>
      </c>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row>
    <row r="225" spans="1:143" customFormat="1" ht="13" customHeight="1" x14ac:dyDescent="0.25">
      <c r="A225" s="1"/>
      <c r="B225" s="46" t="s">
        <v>340</v>
      </c>
      <c r="C225" s="8" t="s">
        <v>348</v>
      </c>
      <c r="D225" s="70" t="s">
        <v>344</v>
      </c>
      <c r="E225" s="11">
        <v>903907357</v>
      </c>
      <c r="F225" s="11" t="s">
        <v>16</v>
      </c>
      <c r="G225" s="12">
        <v>45777</v>
      </c>
      <c r="H225" s="6">
        <v>1192.1655800000001</v>
      </c>
      <c r="I225" s="6">
        <v>459.13799999999998</v>
      </c>
      <c r="J225" s="6">
        <v>0</v>
      </c>
      <c r="K225" s="6">
        <f t="shared" si="37"/>
        <v>1651.30358</v>
      </c>
      <c r="L225" s="6">
        <v>369.5713298</v>
      </c>
      <c r="M225" s="6">
        <v>142.33277999999999</v>
      </c>
      <c r="N225" s="6">
        <v>0</v>
      </c>
      <c r="O225" s="6">
        <f t="shared" si="38"/>
        <v>511.90410980000001</v>
      </c>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row>
    <row r="226" spans="1:143" customFormat="1" ht="13" customHeight="1" x14ac:dyDescent="0.25">
      <c r="A226" s="1"/>
      <c r="B226" s="46" t="s">
        <v>340</v>
      </c>
      <c r="C226" s="8" t="s">
        <v>349</v>
      </c>
      <c r="D226" s="70" t="s">
        <v>344</v>
      </c>
      <c r="E226" s="11">
        <v>903853720</v>
      </c>
      <c r="F226" s="11" t="s">
        <v>16</v>
      </c>
      <c r="G226" s="12">
        <v>46198</v>
      </c>
      <c r="H226" s="6">
        <v>23.960049999999999</v>
      </c>
      <c r="I226" s="6">
        <v>308.36599999999999</v>
      </c>
      <c r="J226" s="6">
        <v>6595.3410000000003</v>
      </c>
      <c r="K226" s="6">
        <f t="shared" si="37"/>
        <v>6927.66705</v>
      </c>
      <c r="L226" s="6">
        <v>9.5840200000000006</v>
      </c>
      <c r="M226" s="6">
        <v>123.3464</v>
      </c>
      <c r="N226" s="6">
        <v>2638.1364000000003</v>
      </c>
      <c r="O226" s="6">
        <f t="shared" si="38"/>
        <v>2771.0668200000005</v>
      </c>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row>
    <row r="227" spans="1:143" customFormat="1" ht="13" customHeight="1" x14ac:dyDescent="0.25">
      <c r="A227" s="1"/>
      <c r="B227" s="46" t="s">
        <v>340</v>
      </c>
      <c r="C227" s="8" t="s">
        <v>350</v>
      </c>
      <c r="D227" s="70" t="s">
        <v>344</v>
      </c>
      <c r="E227" s="11">
        <v>903994629</v>
      </c>
      <c r="F227" s="11" t="s">
        <v>16</v>
      </c>
      <c r="G227" s="12">
        <v>46163</v>
      </c>
      <c r="H227" s="6">
        <v>108.57257000000004</v>
      </c>
      <c r="I227" s="6">
        <v>252.31100000000001</v>
      </c>
      <c r="J227" s="6">
        <v>8162.0249999999996</v>
      </c>
      <c r="K227" s="6">
        <f t="shared" si="37"/>
        <v>8522.9085699999996</v>
      </c>
      <c r="L227" s="6">
        <v>91.200958800000038</v>
      </c>
      <c r="M227" s="6">
        <v>211.94123999999999</v>
      </c>
      <c r="N227" s="6">
        <v>6856.1009999999997</v>
      </c>
      <c r="O227" s="6">
        <f t="shared" si="38"/>
        <v>7159.2431987999998</v>
      </c>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row>
    <row r="228" spans="1:143" customFormat="1" ht="13" customHeight="1" x14ac:dyDescent="0.25">
      <c r="A228" s="1"/>
      <c r="B228" s="46" t="s">
        <v>340</v>
      </c>
      <c r="C228" s="8" t="s">
        <v>351</v>
      </c>
      <c r="D228" s="70" t="s">
        <v>344</v>
      </c>
      <c r="E228" s="11">
        <v>904406179</v>
      </c>
      <c r="F228" s="11" t="s">
        <v>16</v>
      </c>
      <c r="G228" s="12">
        <v>46338</v>
      </c>
      <c r="H228" s="6">
        <v>268.03697999999997</v>
      </c>
      <c r="I228" s="6">
        <v>770.51599999999996</v>
      </c>
      <c r="J228" s="6">
        <v>4944.9350000000004</v>
      </c>
      <c r="K228" s="6">
        <f t="shared" si="37"/>
        <v>5983.4879799999999</v>
      </c>
      <c r="L228" s="6">
        <v>66.473171039999997</v>
      </c>
      <c r="M228" s="6">
        <v>191.08796799999999</v>
      </c>
      <c r="N228" s="6">
        <v>1226.3438800000001</v>
      </c>
      <c r="O228" s="6">
        <f t="shared" si="38"/>
        <v>1483.9050190400001</v>
      </c>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row>
    <row r="229" spans="1:143" customFormat="1" ht="13" customHeight="1" x14ac:dyDescent="0.25">
      <c r="A229" s="1"/>
      <c r="B229" s="46" t="s">
        <v>340</v>
      </c>
      <c r="C229" s="8" t="s">
        <v>352</v>
      </c>
      <c r="D229" s="70" t="s">
        <v>344</v>
      </c>
      <c r="E229" s="11">
        <v>904587232</v>
      </c>
      <c r="F229" s="11" t="s">
        <v>16</v>
      </c>
      <c r="G229" s="12">
        <v>46366</v>
      </c>
      <c r="H229" s="6">
        <v>9.5673399999999997</v>
      </c>
      <c r="I229" s="6">
        <v>299.166</v>
      </c>
      <c r="J229" s="6">
        <v>5037.5460000000003</v>
      </c>
      <c r="K229" s="6">
        <f t="shared" si="37"/>
        <v>5346.27934</v>
      </c>
      <c r="L229" s="6">
        <v>2.6310185000000001</v>
      </c>
      <c r="M229" s="6">
        <v>82.270650000000003</v>
      </c>
      <c r="N229" s="6">
        <v>1385.3251500000001</v>
      </c>
      <c r="O229" s="6">
        <f t="shared" si="38"/>
        <v>1470.2268185</v>
      </c>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row>
    <row r="230" spans="1:143" customFormat="1" ht="13" customHeight="1" x14ac:dyDescent="0.25">
      <c r="A230" s="1"/>
      <c r="B230" s="46" t="s">
        <v>340</v>
      </c>
      <c r="C230" s="47" t="s">
        <v>353</v>
      </c>
      <c r="D230" s="70"/>
      <c r="E230" s="10"/>
      <c r="F230" s="11"/>
      <c r="G230" s="77"/>
      <c r="H230" s="48">
        <f t="shared" ref="H230:O230" si="39">SUBTOTAL(9,H221:H229)</f>
        <v>3418.7653699999996</v>
      </c>
      <c r="I230" s="48">
        <f t="shared" si="39"/>
        <v>23400.439000000006</v>
      </c>
      <c r="J230" s="48">
        <f t="shared" si="39"/>
        <v>30549.118000000002</v>
      </c>
      <c r="K230" s="48">
        <f t="shared" si="39"/>
        <v>57368.322369999994</v>
      </c>
      <c r="L230" s="48">
        <f t="shared" si="39"/>
        <v>1567.4500413399999</v>
      </c>
      <c r="M230" s="48">
        <f t="shared" si="39"/>
        <v>15001.261378000001</v>
      </c>
      <c r="N230" s="48">
        <f t="shared" si="39"/>
        <v>16913.221170000001</v>
      </c>
      <c r="O230" s="48">
        <f t="shared" si="39"/>
        <v>33481.932589340002</v>
      </c>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row>
    <row r="231" spans="1:143" customFormat="1" ht="13" customHeight="1" x14ac:dyDescent="0.25">
      <c r="A231" s="1"/>
      <c r="B231" s="7"/>
      <c r="C231" s="47"/>
      <c r="D231" s="70"/>
      <c r="E231" s="10"/>
      <c r="F231" s="11"/>
      <c r="G231" s="77"/>
      <c r="H231" s="84"/>
      <c r="I231" s="84"/>
      <c r="J231" s="84"/>
      <c r="K231" s="67"/>
      <c r="L231" s="55"/>
      <c r="M231" s="55"/>
      <c r="N231" s="55"/>
      <c r="O231" s="55"/>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row>
    <row r="232" spans="1:143" customFormat="1" ht="13" customHeight="1" x14ac:dyDescent="0.25">
      <c r="A232" s="1"/>
      <c r="B232" s="7"/>
      <c r="C232" s="47" t="s">
        <v>354</v>
      </c>
      <c r="D232" s="70"/>
      <c r="E232" s="10"/>
      <c r="F232" s="11"/>
      <c r="G232" s="77"/>
      <c r="H232" s="48">
        <f t="shared" ref="H232:O232" si="40">SUBTOTAL(9,H216:H231)</f>
        <v>3418.7653699999996</v>
      </c>
      <c r="I232" s="48">
        <f t="shared" si="40"/>
        <v>47174.832870430379</v>
      </c>
      <c r="J232" s="48">
        <f t="shared" si="40"/>
        <v>56457.859964090887</v>
      </c>
      <c r="K232" s="48">
        <f t="shared" si="40"/>
        <v>107051.45820452127</v>
      </c>
      <c r="L232" s="48">
        <f t="shared" si="40"/>
        <v>1567.4500413399999</v>
      </c>
      <c r="M232" s="48">
        <f t="shared" si="40"/>
        <v>29797.249002196757</v>
      </c>
      <c r="N232" s="48">
        <f t="shared" si="40"/>
        <v>32633.679647854544</v>
      </c>
      <c r="O232" s="48">
        <f t="shared" si="40"/>
        <v>63998.378691391314</v>
      </c>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row>
    <row r="233" spans="1:143" customFormat="1" ht="13" customHeight="1" x14ac:dyDescent="0.25">
      <c r="A233" s="1"/>
      <c r="B233" s="46"/>
      <c r="C233" s="8"/>
      <c r="D233" s="11"/>
      <c r="E233" s="10"/>
      <c r="F233" s="11"/>
      <c r="G233" s="77"/>
      <c r="H233" s="77"/>
      <c r="I233" s="77"/>
      <c r="J233" s="77"/>
      <c r="K233" s="77"/>
      <c r="L233" s="77"/>
      <c r="M233" s="77"/>
      <c r="N233" s="77"/>
      <c r="O233" s="77"/>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row>
    <row r="234" spans="1:143" s="19" customFormat="1" ht="13" customHeight="1" thickBot="1" x14ac:dyDescent="0.3">
      <c r="B234" s="49"/>
      <c r="C234" s="47" t="s">
        <v>355</v>
      </c>
      <c r="D234" s="31"/>
      <c r="E234" s="42"/>
      <c r="F234" s="11"/>
      <c r="G234" s="12"/>
      <c r="H234" s="50">
        <f t="shared" ref="H234:O234" si="41">SUBTOTAL(9,H191:H233)</f>
        <v>5803.8028400000003</v>
      </c>
      <c r="I234" s="50">
        <f t="shared" si="41"/>
        <v>138533.54764449832</v>
      </c>
      <c r="J234" s="50">
        <f t="shared" si="41"/>
        <v>135311.81547724412</v>
      </c>
      <c r="K234" s="50">
        <f t="shared" si="41"/>
        <v>279649.1659617424</v>
      </c>
      <c r="L234" s="50">
        <f t="shared" si="41"/>
        <v>3866.7351492730018</v>
      </c>
      <c r="M234" s="50">
        <f t="shared" si="41"/>
        <v>94563.38002376401</v>
      </c>
      <c r="N234" s="50">
        <f t="shared" si="41"/>
        <v>90237.822316005229</v>
      </c>
      <c r="O234" s="50">
        <f t="shared" si="41"/>
        <v>188667.9374890422</v>
      </c>
    </row>
    <row r="235" spans="1:143" s="19" customFormat="1" ht="13" customHeight="1" thickTop="1" x14ac:dyDescent="0.25">
      <c r="B235" s="49"/>
      <c r="C235" s="47"/>
      <c r="D235" s="31"/>
      <c r="E235" s="42"/>
      <c r="F235" s="11"/>
      <c r="G235" s="12"/>
      <c r="H235" s="85"/>
      <c r="I235" s="85"/>
      <c r="J235" s="85"/>
      <c r="K235" s="85"/>
      <c r="L235" s="85"/>
      <c r="M235" s="85"/>
      <c r="N235" s="85"/>
      <c r="O235" s="85"/>
    </row>
    <row r="236" spans="1:143" s="19" customFormat="1" ht="18" x14ac:dyDescent="0.25">
      <c r="B236" s="37" t="s">
        <v>356</v>
      </c>
      <c r="C236" s="47"/>
      <c r="D236" s="31"/>
      <c r="E236" s="42"/>
      <c r="F236" s="11"/>
      <c r="G236" s="12"/>
      <c r="H236" s="51"/>
      <c r="I236" s="51"/>
      <c r="J236" s="51"/>
      <c r="K236" s="52"/>
      <c r="L236" s="51"/>
      <c r="M236" s="51"/>
      <c r="N236" s="51"/>
      <c r="O236" s="52"/>
    </row>
    <row r="237" spans="1:143" s="19" customFormat="1" ht="13" customHeight="1" x14ac:dyDescent="0.25">
      <c r="B237" s="46"/>
      <c r="C237" s="47"/>
      <c r="D237" s="31"/>
      <c r="E237" s="42"/>
      <c r="F237" s="11"/>
      <c r="G237" s="12"/>
      <c r="H237" s="51"/>
      <c r="I237" s="51"/>
      <c r="J237" s="51"/>
      <c r="K237" s="52"/>
      <c r="L237" s="51"/>
      <c r="M237" s="51"/>
      <c r="N237" s="51"/>
      <c r="O237" s="52"/>
    </row>
    <row r="238" spans="1:143" customFormat="1" ht="13" customHeight="1" x14ac:dyDescent="0.25">
      <c r="A238" s="1"/>
      <c r="B238" s="46" t="s">
        <v>357</v>
      </c>
      <c r="C238" s="8" t="s">
        <v>358</v>
      </c>
      <c r="D238" s="11" t="s">
        <v>359</v>
      </c>
      <c r="E238" s="11">
        <v>903333163</v>
      </c>
      <c r="F238" s="11" t="s">
        <v>16</v>
      </c>
      <c r="G238" s="12">
        <v>46174</v>
      </c>
      <c r="H238" s="6">
        <v>417.06119999999976</v>
      </c>
      <c r="I238" s="6">
        <v>200</v>
      </c>
      <c r="J238" s="6">
        <v>300</v>
      </c>
      <c r="K238" s="6">
        <f>SUM(H238:J238)</f>
        <v>917.06119999999976</v>
      </c>
      <c r="L238" s="6">
        <v>417.06119999999976</v>
      </c>
      <c r="M238" s="6">
        <v>200</v>
      </c>
      <c r="N238" s="6">
        <v>300</v>
      </c>
      <c r="O238" s="6">
        <f>SUM(L238:N238)</f>
        <v>917.06119999999976</v>
      </c>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row>
    <row r="239" spans="1:143" customFormat="1" ht="13" customHeight="1" x14ac:dyDescent="0.25">
      <c r="A239" s="1"/>
      <c r="B239" s="46" t="s">
        <v>357</v>
      </c>
      <c r="C239" s="8" t="s">
        <v>360</v>
      </c>
      <c r="D239" s="11" t="s">
        <v>361</v>
      </c>
      <c r="E239" s="11">
        <v>903333164</v>
      </c>
      <c r="F239" s="11" t="s">
        <v>16</v>
      </c>
      <c r="G239" s="12">
        <v>46174</v>
      </c>
      <c r="H239" s="6">
        <v>310.3251400000002</v>
      </c>
      <c r="I239" s="6">
        <v>250</v>
      </c>
      <c r="J239" s="6">
        <v>438</v>
      </c>
      <c r="K239" s="6">
        <f>SUM(H239:J239)</f>
        <v>998.32514000000015</v>
      </c>
      <c r="L239" s="6">
        <v>310.3251400000002</v>
      </c>
      <c r="M239" s="6">
        <v>250</v>
      </c>
      <c r="N239" s="6">
        <v>438</v>
      </c>
      <c r="O239" s="6">
        <f>SUM(L239:N239)</f>
        <v>998.32514000000015</v>
      </c>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row>
    <row r="240" spans="1:143" customFormat="1" ht="13" customHeight="1" x14ac:dyDescent="0.25">
      <c r="A240" s="1"/>
      <c r="B240" s="46" t="s">
        <v>357</v>
      </c>
      <c r="C240" s="47" t="s">
        <v>362</v>
      </c>
      <c r="D240" s="11"/>
      <c r="E240" s="11"/>
      <c r="F240" s="11"/>
      <c r="G240" s="12"/>
      <c r="H240" s="86">
        <f t="shared" ref="H240:O240" si="42">SUBTOTAL(9,H238:H239)</f>
        <v>727.38634000000002</v>
      </c>
      <c r="I240" s="86">
        <f t="shared" si="42"/>
        <v>450</v>
      </c>
      <c r="J240" s="86">
        <f t="shared" si="42"/>
        <v>738</v>
      </c>
      <c r="K240" s="86">
        <f t="shared" si="42"/>
        <v>1915.38634</v>
      </c>
      <c r="L240" s="86">
        <f t="shared" si="42"/>
        <v>727.38634000000002</v>
      </c>
      <c r="M240" s="86">
        <f t="shared" si="42"/>
        <v>450</v>
      </c>
      <c r="N240" s="86">
        <f t="shared" si="42"/>
        <v>738</v>
      </c>
      <c r="O240" s="86">
        <f t="shared" si="42"/>
        <v>1915.38634</v>
      </c>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row>
    <row r="241" spans="1:143" customFormat="1" ht="13" customHeight="1" x14ac:dyDescent="0.25">
      <c r="A241" s="1"/>
      <c r="B241" s="46"/>
      <c r="C241" s="8"/>
      <c r="D241" s="11"/>
      <c r="E241" s="11"/>
      <c r="F241" s="11"/>
      <c r="G241" s="12"/>
      <c r="H241" s="6"/>
      <c r="I241" s="6"/>
      <c r="J241" s="6"/>
      <c r="K241" s="6"/>
      <c r="L241" s="6"/>
      <c r="M241" s="6"/>
      <c r="N241" s="6"/>
      <c r="O241" s="6"/>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row>
    <row r="242" spans="1:143" customFormat="1" ht="13" customHeight="1" x14ac:dyDescent="0.25">
      <c r="A242" s="1"/>
      <c r="B242" s="46" t="s">
        <v>363</v>
      </c>
      <c r="C242" s="47" t="s">
        <v>364</v>
      </c>
      <c r="D242" s="11" t="s">
        <v>365</v>
      </c>
      <c r="E242" s="10"/>
      <c r="F242" s="11" t="s">
        <v>16</v>
      </c>
      <c r="G242" s="12" t="s">
        <v>279</v>
      </c>
      <c r="H242" s="55">
        <v>0</v>
      </c>
      <c r="I242" s="13">
        <f>M242</f>
        <v>140.09901200000002</v>
      </c>
      <c r="J242" s="13">
        <f>N242</f>
        <v>-27.8489</v>
      </c>
      <c r="K242" s="55">
        <f>SUM(H242:J242)</f>
        <v>112.25011200000002</v>
      </c>
      <c r="L242" s="55">
        <v>0</v>
      </c>
      <c r="M242" s="13">
        <v>140.09901200000002</v>
      </c>
      <c r="N242" s="13">
        <v>-27.8489</v>
      </c>
      <c r="O242" s="55">
        <f>SUM(L242:N242)</f>
        <v>112.25011200000002</v>
      </c>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row>
    <row r="243" spans="1:143" s="19" customFormat="1" ht="13" customHeight="1" thickBot="1" x14ac:dyDescent="0.3">
      <c r="B243" s="87"/>
      <c r="C243" s="47" t="s">
        <v>366</v>
      </c>
      <c r="D243" s="11"/>
      <c r="E243" s="10"/>
      <c r="F243" s="11"/>
      <c r="G243" s="12"/>
      <c r="H243" s="50">
        <f t="shared" ref="H243:O243" si="43">SUBTOTAL(9,H238:H242)</f>
        <v>727.38634000000002</v>
      </c>
      <c r="I243" s="50">
        <f t="shared" si="43"/>
        <v>590.09901200000002</v>
      </c>
      <c r="J243" s="50">
        <f t="shared" si="43"/>
        <v>710.15110000000004</v>
      </c>
      <c r="K243" s="50">
        <f t="shared" si="43"/>
        <v>2027.636452</v>
      </c>
      <c r="L243" s="50">
        <f t="shared" si="43"/>
        <v>727.38634000000002</v>
      </c>
      <c r="M243" s="50">
        <f t="shared" si="43"/>
        <v>590.09901200000002</v>
      </c>
      <c r="N243" s="50">
        <f t="shared" si="43"/>
        <v>710.15110000000004</v>
      </c>
      <c r="O243" s="50">
        <f t="shared" si="43"/>
        <v>2027.636452</v>
      </c>
    </row>
    <row r="244" spans="1:143" customFormat="1" ht="13" customHeight="1" thickTop="1" x14ac:dyDescent="0.25">
      <c r="A244" s="1"/>
      <c r="B244" s="46"/>
      <c r="C244" s="8"/>
      <c r="D244" s="11"/>
      <c r="E244" s="10"/>
      <c r="F244" s="11"/>
      <c r="G244" s="12"/>
      <c r="H244" s="36"/>
      <c r="I244" s="55"/>
      <c r="J244" s="55"/>
      <c r="K244" s="55"/>
      <c r="L244" s="55"/>
      <c r="M244" s="55"/>
      <c r="N244" s="55"/>
      <c r="O244" s="55"/>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row>
    <row r="245" spans="1:143" customFormat="1" ht="18" x14ac:dyDescent="0.25">
      <c r="A245" s="1"/>
      <c r="B245" s="37" t="s">
        <v>367</v>
      </c>
      <c r="C245" s="8"/>
      <c r="D245" s="11"/>
      <c r="E245" s="10"/>
      <c r="F245" s="11"/>
      <c r="G245" s="12"/>
      <c r="H245" s="55"/>
      <c r="I245" s="55"/>
      <c r="J245" s="55"/>
      <c r="K245" s="55"/>
      <c r="L245" s="55"/>
      <c r="M245" s="55"/>
      <c r="N245" s="55"/>
      <c r="O245" s="55"/>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row>
    <row r="246" spans="1:143" customFormat="1" ht="18" x14ac:dyDescent="0.25">
      <c r="A246" s="1"/>
      <c r="B246" s="37"/>
      <c r="C246" s="8"/>
      <c r="D246" s="11"/>
      <c r="E246" s="10"/>
      <c r="F246" s="11"/>
      <c r="G246" s="12"/>
      <c r="H246" s="55"/>
      <c r="I246" s="55"/>
      <c r="J246" s="55"/>
      <c r="K246" s="55"/>
      <c r="L246" s="55"/>
      <c r="M246" s="55"/>
      <c r="N246" s="55"/>
      <c r="O246" s="55"/>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row>
    <row r="247" spans="1:143" customFormat="1" ht="13" customHeight="1" x14ac:dyDescent="0.25">
      <c r="A247" s="1"/>
      <c r="B247" s="7" t="s">
        <v>368</v>
      </c>
      <c r="C247" s="8" t="s">
        <v>369</v>
      </c>
      <c r="D247" s="105" t="s">
        <v>370</v>
      </c>
      <c r="E247" s="10"/>
      <c r="F247" s="11" t="s">
        <v>16</v>
      </c>
      <c r="G247" s="12" t="s">
        <v>279</v>
      </c>
      <c r="H247" s="59">
        <v>0</v>
      </c>
      <c r="I247" s="59">
        <v>2806</v>
      </c>
      <c r="J247" s="59">
        <v>12557.24</v>
      </c>
      <c r="K247" s="59">
        <f>SUM(H247:J247)</f>
        <v>15363.24</v>
      </c>
      <c r="L247" s="59">
        <v>0</v>
      </c>
      <c r="M247" s="59">
        <v>1487.18</v>
      </c>
      <c r="N247" s="59">
        <v>6655.3371999999999</v>
      </c>
      <c r="O247" s="59">
        <f>SUM(L247:N247)</f>
        <v>8142.5172000000002</v>
      </c>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row>
    <row r="248" spans="1:143" customFormat="1" ht="13" customHeight="1" x14ac:dyDescent="0.25">
      <c r="A248" s="1"/>
      <c r="B248" s="46"/>
      <c r="C248" s="8"/>
      <c r="D248" s="11"/>
      <c r="E248" s="10"/>
      <c r="F248" s="11"/>
      <c r="G248" s="12"/>
      <c r="H248" s="55"/>
      <c r="I248" s="55"/>
      <c r="J248" s="55"/>
      <c r="K248" s="55"/>
      <c r="L248" s="55"/>
      <c r="M248" s="55"/>
      <c r="N248" s="55"/>
      <c r="O248" s="55"/>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row>
    <row r="249" spans="1:143" customFormat="1" ht="13" customHeight="1" x14ac:dyDescent="0.25">
      <c r="A249" s="1"/>
      <c r="B249" s="46" t="s">
        <v>371</v>
      </c>
      <c r="C249" s="8" t="s">
        <v>372</v>
      </c>
      <c r="D249" s="11" t="s">
        <v>373</v>
      </c>
      <c r="E249" s="10"/>
      <c r="F249" s="11" t="s">
        <v>16</v>
      </c>
      <c r="G249" s="12" t="s">
        <v>279</v>
      </c>
      <c r="H249" s="55">
        <v>0</v>
      </c>
      <c r="I249" s="6">
        <v>17072.179338979353</v>
      </c>
      <c r="J249" s="6">
        <v>21315.522358584323</v>
      </c>
      <c r="K249" s="55">
        <f>SUM(H249:J249)</f>
        <v>38387.70169756368</v>
      </c>
      <c r="L249" s="55">
        <v>0</v>
      </c>
      <c r="M249" s="55">
        <v>7993.8610180411415</v>
      </c>
      <c r="N249" s="55">
        <v>9980.7599181217574</v>
      </c>
      <c r="O249" s="55">
        <f>SUM(L249:N249)</f>
        <v>17974.620936162901</v>
      </c>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row>
    <row r="250" spans="1:143" customFormat="1" ht="13" customHeight="1" x14ac:dyDescent="0.25">
      <c r="A250" s="1"/>
      <c r="B250" s="46" t="s">
        <v>371</v>
      </c>
      <c r="C250" s="8" t="s">
        <v>374</v>
      </c>
      <c r="D250" s="11" t="s">
        <v>375</v>
      </c>
      <c r="E250" s="10"/>
      <c r="F250" s="11" t="s">
        <v>16</v>
      </c>
      <c r="G250" s="12" t="s">
        <v>279</v>
      </c>
      <c r="H250" s="55">
        <v>0</v>
      </c>
      <c r="I250" s="6">
        <v>35544.363863660976</v>
      </c>
      <c r="J250" s="6">
        <v>48425.830843616292</v>
      </c>
      <c r="K250" s="55">
        <f>SUM(H250:J250)</f>
        <v>83970.19470727726</v>
      </c>
      <c r="L250" s="55">
        <v>0</v>
      </c>
      <c r="M250" s="55">
        <v>7875.2711403702151</v>
      </c>
      <c r="N250" s="55">
        <v>10729.311391083125</v>
      </c>
      <c r="O250" s="55">
        <f>SUM(L250:N250)</f>
        <v>18604.582531453339</v>
      </c>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row>
    <row r="251" spans="1:143" customFormat="1" ht="13" customHeight="1" x14ac:dyDescent="0.25">
      <c r="A251" s="1"/>
      <c r="B251" s="46" t="s">
        <v>371</v>
      </c>
      <c r="C251" s="8" t="s">
        <v>376</v>
      </c>
      <c r="D251" s="11" t="s">
        <v>377</v>
      </c>
      <c r="E251" s="10"/>
      <c r="F251" s="11" t="s">
        <v>16</v>
      </c>
      <c r="G251" s="12" t="s">
        <v>279</v>
      </c>
      <c r="H251" s="67">
        <v>0</v>
      </c>
      <c r="I251" s="67">
        <v>875.46061925525601</v>
      </c>
      <c r="J251" s="67">
        <v>1217.520116343472</v>
      </c>
      <c r="K251" s="67">
        <f>SUM(H251:J251)</f>
        <v>2092.9807355987277</v>
      </c>
      <c r="L251" s="67">
        <v>0</v>
      </c>
      <c r="M251" s="67">
        <v>79.583044598521795</v>
      </c>
      <c r="N251" s="67">
        <v>110.67768850754992</v>
      </c>
      <c r="O251" s="67">
        <f>SUM(L251:N251)</f>
        <v>190.26073310607171</v>
      </c>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row>
    <row r="252" spans="1:143" s="19" customFormat="1" ht="13" customHeight="1" x14ac:dyDescent="0.25">
      <c r="B252" s="46" t="s">
        <v>371</v>
      </c>
      <c r="C252" s="47" t="s">
        <v>378</v>
      </c>
      <c r="D252" s="31"/>
      <c r="E252" s="42"/>
      <c r="F252" s="11"/>
      <c r="G252" s="77"/>
      <c r="H252" s="66">
        <f t="shared" ref="H252:O252" si="44">SUBTOTAL(9,H249:H251)</f>
        <v>0</v>
      </c>
      <c r="I252" s="66">
        <f t="shared" si="44"/>
        <v>53492.003821895581</v>
      </c>
      <c r="J252" s="66">
        <f t="shared" si="44"/>
        <v>70958.87331854408</v>
      </c>
      <c r="K252" s="66">
        <f t="shared" si="44"/>
        <v>124450.87714043967</v>
      </c>
      <c r="L252" s="66">
        <f t="shared" si="44"/>
        <v>0</v>
      </c>
      <c r="M252" s="66">
        <f t="shared" si="44"/>
        <v>15948.715203009879</v>
      </c>
      <c r="N252" s="66">
        <f t="shared" si="44"/>
        <v>20820.748997712431</v>
      </c>
      <c r="O252" s="66">
        <f t="shared" si="44"/>
        <v>36769.464200722316</v>
      </c>
    </row>
    <row r="253" spans="1:143" s="19" customFormat="1" ht="13" customHeight="1" x14ac:dyDescent="0.25">
      <c r="B253" s="87"/>
      <c r="C253" s="47"/>
      <c r="D253" s="31"/>
      <c r="E253" s="42"/>
      <c r="F253" s="11"/>
      <c r="G253" s="77"/>
      <c r="H253" s="66"/>
      <c r="I253" s="66"/>
      <c r="J253" s="66"/>
      <c r="K253" s="6"/>
      <c r="L253" s="66"/>
      <c r="M253" s="66"/>
      <c r="N253" s="66"/>
      <c r="O253" s="6"/>
    </row>
    <row r="254" spans="1:143" customFormat="1" ht="13" customHeight="1" x14ac:dyDescent="0.25">
      <c r="A254" s="1"/>
      <c r="B254" s="46" t="s">
        <v>379</v>
      </c>
      <c r="C254" s="8" t="s">
        <v>380</v>
      </c>
      <c r="D254" s="11" t="s">
        <v>381</v>
      </c>
      <c r="E254" s="10">
        <v>904260319</v>
      </c>
      <c r="F254" s="11" t="s">
        <v>16</v>
      </c>
      <c r="G254" s="12">
        <v>45860</v>
      </c>
      <c r="H254" s="55">
        <v>11054.281600000004</v>
      </c>
      <c r="I254" s="88">
        <v>3408.9470000000001</v>
      </c>
      <c r="J254" s="88">
        <v>11926.409</v>
      </c>
      <c r="K254" s="55">
        <f t="shared" ref="K254:K261" si="45">SUM(H254:J254)</f>
        <v>26389.637600000002</v>
      </c>
      <c r="L254" s="55">
        <v>11054.281600000004</v>
      </c>
      <c r="M254" s="13">
        <v>3408.9470000000001</v>
      </c>
      <c r="N254" s="13">
        <v>11926.409</v>
      </c>
      <c r="O254" s="55">
        <f t="shared" ref="O254:O261" si="46">SUM(L254:N254)</f>
        <v>26389.637600000002</v>
      </c>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row>
    <row r="255" spans="1:143" customFormat="1" ht="13" customHeight="1" x14ac:dyDescent="0.25">
      <c r="A255" s="1"/>
      <c r="B255" s="46" t="s">
        <v>379</v>
      </c>
      <c r="C255" s="8" t="s">
        <v>380</v>
      </c>
      <c r="D255" s="11" t="s">
        <v>381</v>
      </c>
      <c r="E255" s="10">
        <v>904260320</v>
      </c>
      <c r="F255" s="11" t="s">
        <v>16</v>
      </c>
      <c r="G255" s="12">
        <v>45860</v>
      </c>
      <c r="H255" s="55">
        <v>8954.353880000006</v>
      </c>
      <c r="I255" s="88">
        <v>17128.882000000001</v>
      </c>
      <c r="J255" s="88">
        <v>15361.402</v>
      </c>
      <c r="K255" s="55">
        <f t="shared" si="45"/>
        <v>41444.637880000009</v>
      </c>
      <c r="L255" s="55">
        <v>8954.353880000006</v>
      </c>
      <c r="M255" s="13">
        <v>17128.882000000001</v>
      </c>
      <c r="N255" s="13">
        <v>15361.402</v>
      </c>
      <c r="O255" s="55">
        <f t="shared" si="46"/>
        <v>41444.637880000009</v>
      </c>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row>
    <row r="256" spans="1:143" customFormat="1" ht="13" customHeight="1" x14ac:dyDescent="0.25">
      <c r="A256" s="1"/>
      <c r="B256" s="46" t="s">
        <v>379</v>
      </c>
      <c r="C256" s="8" t="s">
        <v>382</v>
      </c>
      <c r="D256" s="11" t="s">
        <v>381</v>
      </c>
      <c r="E256" s="10"/>
      <c r="F256" s="11" t="s">
        <v>16</v>
      </c>
      <c r="G256" s="12" t="s">
        <v>279</v>
      </c>
      <c r="H256" s="55">
        <v>0</v>
      </c>
      <c r="I256" s="13">
        <v>2232.8945648105437</v>
      </c>
      <c r="J256" s="13">
        <v>0</v>
      </c>
      <c r="K256" s="55">
        <f t="shared" si="45"/>
        <v>2232.8945648105437</v>
      </c>
      <c r="L256" s="55">
        <v>0</v>
      </c>
      <c r="M256" s="13">
        <v>2232.8945648105437</v>
      </c>
      <c r="N256" s="13">
        <v>0</v>
      </c>
      <c r="O256" s="55">
        <f t="shared" si="46"/>
        <v>2232.8945648105437</v>
      </c>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row>
    <row r="257" spans="1:143" s="80" customFormat="1" ht="13" customHeight="1" x14ac:dyDescent="0.25">
      <c r="B257" s="46" t="s">
        <v>383</v>
      </c>
      <c r="C257" s="8" t="s">
        <v>384</v>
      </c>
      <c r="D257" s="11" t="s">
        <v>385</v>
      </c>
      <c r="E257" s="10"/>
      <c r="F257" s="11" t="s">
        <v>16</v>
      </c>
      <c r="G257" s="12" t="s">
        <v>279</v>
      </c>
      <c r="H257" s="55">
        <v>0</v>
      </c>
      <c r="I257" s="13">
        <v>2219.2486093770453</v>
      </c>
      <c r="J257" s="13">
        <v>2354.3051079805387</v>
      </c>
      <c r="K257" s="55">
        <f t="shared" si="45"/>
        <v>4573.553717357584</v>
      </c>
      <c r="L257" s="55">
        <v>0</v>
      </c>
      <c r="M257" s="13">
        <v>220.85926652542594</v>
      </c>
      <c r="N257" s="13">
        <v>234.30006765740595</v>
      </c>
      <c r="O257" s="55">
        <f t="shared" si="46"/>
        <v>455.15933418283191</v>
      </c>
    </row>
    <row r="258" spans="1:143" customFormat="1" ht="13" customHeight="1" x14ac:dyDescent="0.25">
      <c r="A258" s="1"/>
      <c r="B258" s="46" t="s">
        <v>386</v>
      </c>
      <c r="C258" s="8" t="s">
        <v>387</v>
      </c>
      <c r="D258" s="11" t="s">
        <v>388</v>
      </c>
      <c r="E258" s="10"/>
      <c r="F258" s="11" t="s">
        <v>16</v>
      </c>
      <c r="G258" s="12" t="s">
        <v>279</v>
      </c>
      <c r="H258" s="55">
        <v>0</v>
      </c>
      <c r="I258" s="6">
        <v>1267.1040347539504</v>
      </c>
      <c r="J258" s="6">
        <v>1554.0572300299689</v>
      </c>
      <c r="K258" s="55">
        <f t="shared" si="45"/>
        <v>2821.1612647839193</v>
      </c>
      <c r="L258" s="55">
        <v>0</v>
      </c>
      <c r="M258" s="55">
        <v>198.54606515874934</v>
      </c>
      <c r="N258" s="55">
        <v>243.50956163901034</v>
      </c>
      <c r="O258" s="55">
        <f t="shared" si="46"/>
        <v>442.05562679775971</v>
      </c>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row>
    <row r="259" spans="1:143" customFormat="1" ht="13" customHeight="1" x14ac:dyDescent="0.25">
      <c r="A259" s="1"/>
      <c r="B259" s="46" t="s">
        <v>386</v>
      </c>
      <c r="C259" s="8" t="s">
        <v>389</v>
      </c>
      <c r="D259" s="11" t="s">
        <v>390</v>
      </c>
      <c r="E259" s="10"/>
      <c r="F259" s="11" t="s">
        <v>16</v>
      </c>
      <c r="G259" s="12" t="s">
        <v>279</v>
      </c>
      <c r="H259" s="55">
        <v>0</v>
      </c>
      <c r="I259" s="6">
        <v>14625.421974765901</v>
      </c>
      <c r="J259" s="6">
        <v>3551.6291950018331</v>
      </c>
      <c r="K259" s="55">
        <f t="shared" si="45"/>
        <v>18177.051169767736</v>
      </c>
      <c r="L259" s="55">
        <v>0</v>
      </c>
      <c r="M259" s="55">
        <v>6287.3908949510524</v>
      </c>
      <c r="N259" s="55">
        <v>1526.8264465411619</v>
      </c>
      <c r="O259" s="55">
        <f t="shared" si="46"/>
        <v>7814.2173414922145</v>
      </c>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row>
    <row r="260" spans="1:143" customFormat="1" ht="13" customHeight="1" x14ac:dyDescent="0.25">
      <c r="A260" s="1"/>
      <c r="B260" s="46" t="s">
        <v>386</v>
      </c>
      <c r="C260" s="8" t="s">
        <v>391</v>
      </c>
      <c r="D260" s="11" t="s">
        <v>392</v>
      </c>
      <c r="E260" s="10"/>
      <c r="F260" s="11" t="s">
        <v>33</v>
      </c>
      <c r="G260" s="12" t="s">
        <v>279</v>
      </c>
      <c r="H260" s="55">
        <v>0</v>
      </c>
      <c r="I260" s="6">
        <v>17603.122510302906</v>
      </c>
      <c r="J260" s="6">
        <v>1783.1167694601213</v>
      </c>
      <c r="K260" s="55">
        <f t="shared" si="45"/>
        <v>19386.239279763027</v>
      </c>
      <c r="L260" s="55">
        <v>0</v>
      </c>
      <c r="M260" s="6">
        <v>7779.3944032215913</v>
      </c>
      <c r="N260" s="6">
        <v>788.01750135578266</v>
      </c>
      <c r="O260" s="55">
        <f t="shared" si="46"/>
        <v>8567.4119045773732</v>
      </c>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row>
    <row r="261" spans="1:143" customFormat="1" ht="13" customHeight="1" x14ac:dyDescent="0.25">
      <c r="A261" s="1"/>
      <c r="B261" s="46" t="s">
        <v>386</v>
      </c>
      <c r="C261" s="8" t="s">
        <v>393</v>
      </c>
      <c r="D261" s="11" t="s">
        <v>394</v>
      </c>
      <c r="E261" s="10"/>
      <c r="F261" s="11" t="s">
        <v>16</v>
      </c>
      <c r="G261" s="12" t="s">
        <v>279</v>
      </c>
      <c r="H261" s="67">
        <v>0</v>
      </c>
      <c r="I261" s="67">
        <v>24502.918852594863</v>
      </c>
      <c r="J261" s="67">
        <v>12538.010648263065</v>
      </c>
      <c r="K261" s="67">
        <f t="shared" si="45"/>
        <v>37040.929500857928</v>
      </c>
      <c r="L261" s="67">
        <v>0</v>
      </c>
      <c r="M261" s="67">
        <v>5584.5185771446841</v>
      </c>
      <c r="N261" s="67">
        <v>2857.567859848989</v>
      </c>
      <c r="O261" s="67">
        <f t="shared" si="46"/>
        <v>8442.0864369936735</v>
      </c>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row>
    <row r="262" spans="1:143" customFormat="1" ht="13" customHeight="1" x14ac:dyDescent="0.3">
      <c r="A262" s="1"/>
      <c r="B262" s="7"/>
      <c r="C262" s="47" t="s">
        <v>395</v>
      </c>
      <c r="D262" s="31"/>
      <c r="E262" s="42"/>
      <c r="F262" s="11"/>
      <c r="G262" s="77"/>
      <c r="H262" s="89">
        <f t="shared" ref="H262:O262" si="47">SUBTOTAL(9,H254:H261)</f>
        <v>20008.635480000012</v>
      </c>
      <c r="I262" s="89">
        <f t="shared" si="47"/>
        <v>82988.539546605214</v>
      </c>
      <c r="J262" s="89">
        <f t="shared" si="47"/>
        <v>49068.929950735532</v>
      </c>
      <c r="K262" s="89">
        <f t="shared" si="47"/>
        <v>152066.10497734076</v>
      </c>
      <c r="L262" s="89">
        <f t="shared" si="47"/>
        <v>20008.635480000012</v>
      </c>
      <c r="M262" s="89">
        <f t="shared" si="47"/>
        <v>42841.432771812048</v>
      </c>
      <c r="N262" s="89">
        <f t="shared" si="47"/>
        <v>32938.032437042348</v>
      </c>
      <c r="O262" s="89">
        <f t="shared" si="47"/>
        <v>95788.100688854407</v>
      </c>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row>
    <row r="263" spans="1:143" customFormat="1" ht="13" customHeight="1" x14ac:dyDescent="0.25">
      <c r="A263" s="1"/>
      <c r="B263" s="46"/>
      <c r="C263" s="8"/>
      <c r="D263" s="11"/>
      <c r="E263" s="10"/>
      <c r="F263" s="11"/>
      <c r="G263" s="77"/>
      <c r="H263" s="55"/>
      <c r="I263" s="55"/>
      <c r="J263" s="55"/>
      <c r="K263" s="55"/>
      <c r="L263" s="55"/>
      <c r="M263" s="55"/>
      <c r="N263" s="55"/>
      <c r="O263" s="55"/>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row>
    <row r="264" spans="1:143" customFormat="1" ht="13" customHeight="1" x14ac:dyDescent="0.25">
      <c r="A264" s="1"/>
      <c r="B264" s="46" t="s">
        <v>396</v>
      </c>
      <c r="C264" s="8" t="s">
        <v>397</v>
      </c>
      <c r="D264" s="11" t="s">
        <v>398</v>
      </c>
      <c r="E264" s="10"/>
      <c r="F264" s="11" t="s">
        <v>33</v>
      </c>
      <c r="G264" s="12" t="s">
        <v>279</v>
      </c>
      <c r="H264" s="67">
        <v>0</v>
      </c>
      <c r="I264" s="67">
        <v>48.160431421442006</v>
      </c>
      <c r="J264" s="67">
        <v>182.77909129985801</v>
      </c>
      <c r="K264" s="67">
        <f>SUM(H264:J264)</f>
        <v>230.93952272130002</v>
      </c>
      <c r="L264" s="67">
        <v>0</v>
      </c>
      <c r="M264" s="67">
        <v>1.129306347053229</v>
      </c>
      <c r="N264" s="67">
        <v>4.2859580327939453</v>
      </c>
      <c r="O264" s="67">
        <f>SUM(L264:N264)</f>
        <v>5.4152643798471747</v>
      </c>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row>
    <row r="265" spans="1:143" s="19" customFormat="1" ht="13" customHeight="1" x14ac:dyDescent="0.25">
      <c r="B265" s="46"/>
      <c r="C265" s="47" t="s">
        <v>399</v>
      </c>
      <c r="D265" s="31"/>
      <c r="E265" s="42"/>
      <c r="F265" s="11"/>
      <c r="G265" s="77"/>
      <c r="H265" s="66">
        <f t="shared" ref="H265:O265" si="48">SUBTOTAL(9,H264:H264)</f>
        <v>0</v>
      </c>
      <c r="I265" s="66">
        <f t="shared" si="48"/>
        <v>48.160431421442006</v>
      </c>
      <c r="J265" s="66">
        <f t="shared" si="48"/>
        <v>182.77909129985801</v>
      </c>
      <c r="K265" s="66">
        <f t="shared" si="48"/>
        <v>230.93952272130002</v>
      </c>
      <c r="L265" s="66">
        <f t="shared" si="48"/>
        <v>0</v>
      </c>
      <c r="M265" s="66">
        <f t="shared" si="48"/>
        <v>1.129306347053229</v>
      </c>
      <c r="N265" s="66">
        <f t="shared" si="48"/>
        <v>4.2859580327939453</v>
      </c>
      <c r="O265" s="66">
        <f t="shared" si="48"/>
        <v>5.4152643798471747</v>
      </c>
    </row>
    <row r="266" spans="1:143" s="19" customFormat="1" ht="13" customHeight="1" x14ac:dyDescent="0.25">
      <c r="B266" s="46"/>
      <c r="C266" s="47"/>
      <c r="D266" s="31"/>
      <c r="E266" s="42"/>
      <c r="F266" s="11"/>
      <c r="G266" s="77"/>
      <c r="H266" s="66"/>
      <c r="I266" s="66"/>
      <c r="J266" s="66"/>
      <c r="K266" s="6"/>
      <c r="L266" s="66"/>
      <c r="M266" s="66"/>
      <c r="N266" s="66"/>
      <c r="O266" s="6"/>
    </row>
    <row r="267" spans="1:143" customFormat="1" ht="13" customHeight="1" x14ac:dyDescent="0.25">
      <c r="A267" s="1"/>
      <c r="B267" s="46" t="s">
        <v>400</v>
      </c>
      <c r="C267" s="8" t="s">
        <v>401</v>
      </c>
      <c r="D267" s="11" t="s">
        <v>402</v>
      </c>
      <c r="E267" s="10"/>
      <c r="F267" s="11" t="s">
        <v>16</v>
      </c>
      <c r="G267" s="12" t="s">
        <v>279</v>
      </c>
      <c r="H267" s="55">
        <v>0</v>
      </c>
      <c r="I267" s="13">
        <f>M267</f>
        <v>57549.423000000003</v>
      </c>
      <c r="J267" s="13">
        <f>N267</f>
        <v>65100.376000000004</v>
      </c>
      <c r="K267" s="90">
        <f>SUM(H267:J267)</f>
        <v>122649.799</v>
      </c>
      <c r="L267" s="55">
        <v>0</v>
      </c>
      <c r="M267" s="13">
        <v>57549.423000000003</v>
      </c>
      <c r="N267" s="13">
        <v>65100.376000000004</v>
      </c>
      <c r="O267" s="55">
        <f>SUM(L267:N267)</f>
        <v>122649.799</v>
      </c>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row>
    <row r="268" spans="1:143" customFormat="1" ht="13" customHeight="1" x14ac:dyDescent="0.25">
      <c r="A268" s="1"/>
      <c r="B268" s="46" t="s">
        <v>403</v>
      </c>
      <c r="C268" s="8" t="s">
        <v>404</v>
      </c>
      <c r="D268" s="11" t="s">
        <v>405</v>
      </c>
      <c r="E268" s="10"/>
      <c r="F268" s="11" t="s">
        <v>16</v>
      </c>
      <c r="G268" s="12" t="s">
        <v>279</v>
      </c>
      <c r="H268" s="55">
        <v>0</v>
      </c>
      <c r="I268" s="6">
        <v>1684.0734402920234</v>
      </c>
      <c r="J268" s="6">
        <v>2357.0928576195888</v>
      </c>
      <c r="K268" s="55">
        <f>SUM(H268:J268)</f>
        <v>4041.1662979116122</v>
      </c>
      <c r="L268" s="55">
        <v>0</v>
      </c>
      <c r="M268" s="55">
        <v>1684.0734402920234</v>
      </c>
      <c r="N268" s="55">
        <v>2357.0928576195888</v>
      </c>
      <c r="O268" s="55">
        <f>SUM(L268:N268)</f>
        <v>4041.1662979116122</v>
      </c>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row>
    <row r="269" spans="1:143" customFormat="1" ht="13" customHeight="1" x14ac:dyDescent="0.25">
      <c r="A269" s="1"/>
      <c r="B269" s="46"/>
      <c r="C269" s="8"/>
      <c r="D269" s="11"/>
      <c r="E269" s="10"/>
      <c r="F269" s="11"/>
      <c r="G269" s="77"/>
      <c r="H269" s="55"/>
      <c r="I269" s="55"/>
      <c r="J269" s="55"/>
      <c r="K269" s="55"/>
      <c r="L269" s="55"/>
      <c r="M269" s="55"/>
      <c r="N269" s="55"/>
      <c r="O269" s="55"/>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row>
    <row r="270" spans="1:143" customFormat="1" ht="13" customHeight="1" x14ac:dyDescent="0.25">
      <c r="A270" s="1"/>
      <c r="B270" s="46" t="s">
        <v>406</v>
      </c>
      <c r="C270" s="8" t="s">
        <v>407</v>
      </c>
      <c r="D270" s="11" t="s">
        <v>408</v>
      </c>
      <c r="E270" s="10"/>
      <c r="F270" s="11" t="s">
        <v>16</v>
      </c>
      <c r="G270" s="12" t="s">
        <v>279</v>
      </c>
      <c r="H270" s="55">
        <v>0</v>
      </c>
      <c r="I270" s="6">
        <v>409.76438394236806</v>
      </c>
      <c r="J270" s="6">
        <v>561.78736740780312</v>
      </c>
      <c r="K270" s="55">
        <f>SUM(H270:J270)</f>
        <v>971.55175135017112</v>
      </c>
      <c r="L270" s="55">
        <v>0</v>
      </c>
      <c r="M270" s="55">
        <v>15.450888101391486</v>
      </c>
      <c r="N270" s="55">
        <v>21.183182557452586</v>
      </c>
      <c r="O270" s="55">
        <f>SUM(L270:N270)</f>
        <v>36.634070658844074</v>
      </c>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row>
    <row r="271" spans="1:143" customFormat="1" ht="13" customHeight="1" x14ac:dyDescent="0.25">
      <c r="A271" s="1"/>
      <c r="B271" s="46" t="s">
        <v>406</v>
      </c>
      <c r="C271" s="8" t="s">
        <v>409</v>
      </c>
      <c r="D271" s="11" t="s">
        <v>410</v>
      </c>
      <c r="E271" s="10"/>
      <c r="F271" s="11" t="s">
        <v>16</v>
      </c>
      <c r="G271" s="12" t="s">
        <v>279</v>
      </c>
      <c r="H271" s="55">
        <v>0</v>
      </c>
      <c r="I271" s="6">
        <v>3692.1149055394612</v>
      </c>
      <c r="J271" s="6">
        <v>4528.2394989671275</v>
      </c>
      <c r="K271" s="55">
        <f>SUM(H271:J271)</f>
        <v>8220.3544045065883</v>
      </c>
      <c r="L271" s="55">
        <v>0</v>
      </c>
      <c r="M271" s="55">
        <v>414.13217513788743</v>
      </c>
      <c r="N271" s="55">
        <v>507.91747310977894</v>
      </c>
      <c r="O271" s="55">
        <f>SUM(L271:N271)</f>
        <v>922.04964824766637</v>
      </c>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row>
    <row r="272" spans="1:143" customFormat="1" ht="13" customHeight="1" x14ac:dyDescent="0.25">
      <c r="A272" s="1"/>
      <c r="B272" s="46" t="s">
        <v>406</v>
      </c>
      <c r="C272" s="8" t="s">
        <v>411</v>
      </c>
      <c r="D272" s="11" t="s">
        <v>412</v>
      </c>
      <c r="E272" s="10"/>
      <c r="F272" s="11" t="s">
        <v>16</v>
      </c>
      <c r="G272" s="12" t="s">
        <v>279</v>
      </c>
      <c r="H272" s="55">
        <v>0</v>
      </c>
      <c r="I272" s="6">
        <v>8355.9172290924944</v>
      </c>
      <c r="J272" s="6">
        <v>11173.751851240655</v>
      </c>
      <c r="K272" s="55">
        <f>SUM(H272:J272)</f>
        <v>19529.669080333151</v>
      </c>
      <c r="L272" s="55">
        <v>0</v>
      </c>
      <c r="M272" s="55">
        <v>4142.4413120767067</v>
      </c>
      <c r="N272" s="55">
        <v>5539.3812564727741</v>
      </c>
      <c r="O272" s="55">
        <f>SUM(L272:N272)</f>
        <v>9681.8225685494799</v>
      </c>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row>
    <row r="273" spans="1:143" s="19" customFormat="1" ht="13" customHeight="1" x14ac:dyDescent="0.25">
      <c r="B273" s="46" t="s">
        <v>406</v>
      </c>
      <c r="C273" s="47" t="s">
        <v>413</v>
      </c>
      <c r="D273" s="31"/>
      <c r="E273" s="42"/>
      <c r="F273" s="11"/>
      <c r="G273" s="77"/>
      <c r="H273" s="48">
        <f t="shared" ref="H273:O273" si="49">SUBTOTAL(9,H270:H272)</f>
        <v>0</v>
      </c>
      <c r="I273" s="48">
        <f t="shared" si="49"/>
        <v>12457.796518574323</v>
      </c>
      <c r="J273" s="48">
        <f t="shared" si="49"/>
        <v>16263.778717615585</v>
      </c>
      <c r="K273" s="48">
        <f t="shared" si="49"/>
        <v>28721.57523618991</v>
      </c>
      <c r="L273" s="48">
        <f t="shared" si="49"/>
        <v>0</v>
      </c>
      <c r="M273" s="48">
        <f t="shared" si="49"/>
        <v>4572.0243753159857</v>
      </c>
      <c r="N273" s="48">
        <f t="shared" si="49"/>
        <v>6068.481912140006</v>
      </c>
      <c r="O273" s="48">
        <f t="shared" si="49"/>
        <v>10640.50628745599</v>
      </c>
    </row>
    <row r="274" spans="1:143" customFormat="1" ht="13" customHeight="1" x14ac:dyDescent="0.25">
      <c r="A274" s="1"/>
      <c r="B274" s="91"/>
      <c r="C274" s="8"/>
      <c r="D274" s="11"/>
      <c r="E274" s="10"/>
      <c r="F274" s="11"/>
      <c r="G274" s="77"/>
      <c r="H274" s="55"/>
      <c r="I274" s="55"/>
      <c r="J274" s="55"/>
      <c r="K274" s="55"/>
      <c r="L274" s="55"/>
      <c r="M274" s="55"/>
      <c r="N274" s="55"/>
      <c r="O274" s="55"/>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row>
    <row r="275" spans="1:143" customFormat="1" ht="13" customHeight="1" x14ac:dyDescent="0.25">
      <c r="A275" s="1"/>
      <c r="B275" s="46" t="s">
        <v>414</v>
      </c>
      <c r="C275" s="8" t="s">
        <v>415</v>
      </c>
      <c r="D275" s="11" t="s">
        <v>416</v>
      </c>
      <c r="E275" s="10"/>
      <c r="F275" s="11" t="s">
        <v>33</v>
      </c>
      <c r="G275" s="12" t="s">
        <v>279</v>
      </c>
      <c r="H275" s="13">
        <v>0</v>
      </c>
      <c r="I275" s="6">
        <v>31.408938900958997</v>
      </c>
      <c r="J275" s="6">
        <v>36.88360357182701</v>
      </c>
      <c r="K275" s="55">
        <f>SUM(H275:J275)</f>
        <v>68.29254247278601</v>
      </c>
      <c r="L275" s="6">
        <v>0</v>
      </c>
      <c r="M275" s="6">
        <v>31.408938900958997</v>
      </c>
      <c r="N275" s="6">
        <v>36.88360357182701</v>
      </c>
      <c r="O275" s="55">
        <f>SUM(L275:N275)</f>
        <v>68.29254247278601</v>
      </c>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row>
    <row r="276" spans="1:143" customFormat="1" ht="13" customHeight="1" x14ac:dyDescent="0.25">
      <c r="A276" s="1"/>
      <c r="B276" s="46" t="s">
        <v>414</v>
      </c>
      <c r="C276" s="8" t="s">
        <v>417</v>
      </c>
      <c r="D276" s="11" t="s">
        <v>418</v>
      </c>
      <c r="E276" s="10"/>
      <c r="F276" s="11" t="s">
        <v>33</v>
      </c>
      <c r="G276" s="12" t="s">
        <v>279</v>
      </c>
      <c r="H276" s="13">
        <v>0</v>
      </c>
      <c r="I276" s="6">
        <v>783.98747171186096</v>
      </c>
      <c r="J276" s="6">
        <v>918.88885167273986</v>
      </c>
      <c r="K276" s="55">
        <f>SUM(H276:J276)</f>
        <v>1702.8763233846007</v>
      </c>
      <c r="L276" s="6">
        <v>0</v>
      </c>
      <c r="M276" s="6">
        <v>783.98747171186096</v>
      </c>
      <c r="N276" s="6">
        <v>918.88885167273986</v>
      </c>
      <c r="O276" s="55">
        <f>SUM(L276:N276)</f>
        <v>1702.8763233846007</v>
      </c>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row>
    <row r="277" spans="1:143" customFormat="1" ht="13" customHeight="1" x14ac:dyDescent="0.25">
      <c r="A277" s="1"/>
      <c r="B277" s="46" t="s">
        <v>414</v>
      </c>
      <c r="C277" s="8" t="s">
        <v>419</v>
      </c>
      <c r="D277" s="11" t="s">
        <v>420</v>
      </c>
      <c r="E277" s="10"/>
      <c r="F277" s="11" t="s">
        <v>33</v>
      </c>
      <c r="G277" s="12" t="s">
        <v>279</v>
      </c>
      <c r="H277" s="13">
        <v>0</v>
      </c>
      <c r="I277" s="6">
        <v>0</v>
      </c>
      <c r="J277" s="6">
        <v>7.5672997348809998</v>
      </c>
      <c r="K277" s="55">
        <f>SUM(H277:J277)</f>
        <v>7.5672997348809998</v>
      </c>
      <c r="L277" s="6">
        <v>0</v>
      </c>
      <c r="M277" s="6">
        <v>0</v>
      </c>
      <c r="N277" s="6">
        <v>7.5672997348809998</v>
      </c>
      <c r="O277" s="55">
        <f>SUM(L277:N277)</f>
        <v>7.5672997348809998</v>
      </c>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row>
    <row r="278" spans="1:143" customFormat="1" ht="13" customHeight="1" x14ac:dyDescent="0.25">
      <c r="A278" s="1"/>
      <c r="B278" s="46" t="s">
        <v>414</v>
      </c>
      <c r="C278" s="8"/>
      <c r="D278" s="9"/>
      <c r="E278" s="10"/>
      <c r="F278" s="11"/>
      <c r="G278" s="74"/>
      <c r="H278" s="48">
        <f t="shared" ref="H278:O278" si="50">SUBTOTAL(9,H275:H277)</f>
        <v>0</v>
      </c>
      <c r="I278" s="48">
        <f t="shared" si="50"/>
        <v>815.39641061281998</v>
      </c>
      <c r="J278" s="48">
        <f t="shared" si="50"/>
        <v>963.33975497944789</v>
      </c>
      <c r="K278" s="48">
        <f t="shared" si="50"/>
        <v>1778.7361655922678</v>
      </c>
      <c r="L278" s="48">
        <f t="shared" si="50"/>
        <v>0</v>
      </c>
      <c r="M278" s="48">
        <f t="shared" si="50"/>
        <v>815.39641061281998</v>
      </c>
      <c r="N278" s="48">
        <f t="shared" si="50"/>
        <v>963.33975497944789</v>
      </c>
      <c r="O278" s="48">
        <f t="shared" si="50"/>
        <v>1778.7361655922678</v>
      </c>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row>
    <row r="279" spans="1:143" s="19" customFormat="1" ht="13" customHeight="1" thickBot="1" x14ac:dyDescent="0.3">
      <c r="B279" s="49"/>
      <c r="C279" s="47" t="s">
        <v>421</v>
      </c>
      <c r="D279" s="33"/>
      <c r="E279" s="34"/>
      <c r="F279" s="11"/>
      <c r="G279" s="12"/>
      <c r="H279" s="92">
        <f t="shared" ref="H279:O279" si="51">SUBTOTAL(9,H247:H277)</f>
        <v>20008.635480000012</v>
      </c>
      <c r="I279" s="92">
        <f t="shared" si="51"/>
        <v>211841.39316940139</v>
      </c>
      <c r="J279" s="92">
        <f t="shared" si="51"/>
        <v>217452.40969079416</v>
      </c>
      <c r="K279" s="92">
        <f t="shared" si="51"/>
        <v>449302.43834019534</v>
      </c>
      <c r="L279" s="92">
        <f t="shared" si="51"/>
        <v>20008.635480000012</v>
      </c>
      <c r="M279" s="92">
        <f t="shared" si="51"/>
        <v>124899.37450738983</v>
      </c>
      <c r="N279" s="92">
        <f t="shared" si="51"/>
        <v>134907.6951175266</v>
      </c>
      <c r="O279" s="92">
        <f t="shared" si="51"/>
        <v>279815.70510491636</v>
      </c>
    </row>
    <row r="280" spans="1:143" s="19" customFormat="1" ht="13" customHeight="1" thickTop="1" x14ac:dyDescent="0.25">
      <c r="B280" s="91"/>
      <c r="C280" s="47"/>
      <c r="D280" s="33"/>
      <c r="E280" s="34"/>
      <c r="F280" s="11"/>
      <c r="G280" s="12"/>
      <c r="H280" s="93"/>
      <c r="I280" s="94"/>
      <c r="J280" s="95"/>
      <c r="K280" s="96"/>
      <c r="L280" s="95"/>
      <c r="M280" s="95"/>
      <c r="N280" s="95"/>
      <c r="O280" s="96"/>
    </row>
    <row r="281" spans="1:143" s="19" customFormat="1" ht="13" customHeight="1" thickBot="1" x14ac:dyDescent="0.3">
      <c r="B281" s="97" t="s">
        <v>422</v>
      </c>
      <c r="C281" s="98"/>
      <c r="D281" s="99"/>
      <c r="E281" s="34"/>
      <c r="F281" s="100"/>
      <c r="G281" s="12"/>
      <c r="H281" s="92">
        <f t="shared" ref="H281:O281" si="52">SUBTOTAL(9,H9:H280)</f>
        <v>110399.87188999999</v>
      </c>
      <c r="I281" s="92">
        <f t="shared" si="52"/>
        <v>424874.43182589975</v>
      </c>
      <c r="J281" s="92">
        <f t="shared" si="52"/>
        <v>431316.4172680382</v>
      </c>
      <c r="K281" s="92">
        <f t="shared" si="52"/>
        <v>966590.72098393843</v>
      </c>
      <c r="L281" s="92">
        <f t="shared" si="52"/>
        <v>108255.59076658811</v>
      </c>
      <c r="M281" s="92">
        <f t="shared" si="52"/>
        <v>293105.33757661283</v>
      </c>
      <c r="N281" s="92">
        <f t="shared" si="52"/>
        <v>301104.82584657712</v>
      </c>
      <c r="O281" s="92">
        <f t="shared" si="52"/>
        <v>702465.754189778</v>
      </c>
    </row>
    <row r="282" spans="1:143" customFormat="1" ht="13" customHeight="1" thickTop="1" x14ac:dyDescent="0.25">
      <c r="A282" s="1"/>
      <c r="B282" s="91"/>
      <c r="C282" s="2"/>
      <c r="D282" s="1"/>
      <c r="E282" s="3"/>
      <c r="F282" s="4"/>
      <c r="G282" s="5"/>
      <c r="H282" s="36"/>
      <c r="I282" s="40"/>
      <c r="J282" s="40"/>
      <c r="K282" s="40"/>
      <c r="L282" s="40"/>
      <c r="M282" s="40"/>
      <c r="N282" s="40"/>
      <c r="O282" s="40"/>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row>
    <row r="283" spans="1:143" customFormat="1" ht="13" customHeight="1" thickBot="1" x14ac:dyDescent="0.3">
      <c r="A283" s="1"/>
      <c r="B283" s="107" t="s">
        <v>423</v>
      </c>
      <c r="C283" s="107"/>
      <c r="D283" s="107"/>
      <c r="E283" s="101"/>
      <c r="F283" s="4"/>
      <c r="G283" s="5"/>
      <c r="H283" s="92">
        <f t="shared" ref="H283:O283" si="53">SUMIFS(H$9:H$277,$G$9:$G$277,"&lt;01/01/2027")</f>
        <v>110399.87188999999</v>
      </c>
      <c r="I283" s="92">
        <f t="shared" si="53"/>
        <v>129721.45070000006</v>
      </c>
      <c r="J283" s="92">
        <f t="shared" si="53"/>
        <v>136416.96999999994</v>
      </c>
      <c r="K283" s="92">
        <f t="shared" si="53"/>
        <v>376538.29259000003</v>
      </c>
      <c r="L283" s="92">
        <f t="shared" si="53"/>
        <v>108255.59076658811</v>
      </c>
      <c r="M283" s="92">
        <f t="shared" si="53"/>
        <v>120150.99721145895</v>
      </c>
      <c r="N283" s="92">
        <f t="shared" si="53"/>
        <v>120188.18948304528</v>
      </c>
      <c r="O283" s="92">
        <f t="shared" si="53"/>
        <v>348594.7774610924</v>
      </c>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row>
    <row r="284" spans="1:143" customFormat="1" ht="13" customHeight="1" thickTop="1" x14ac:dyDescent="0.25">
      <c r="A284" s="1"/>
      <c r="B284" s="1"/>
      <c r="C284" s="2"/>
      <c r="D284" s="1"/>
      <c r="E284" s="3"/>
      <c r="F284" s="4"/>
      <c r="G284" s="5"/>
      <c r="H284" s="40"/>
      <c r="I284" s="40"/>
      <c r="J284" s="40"/>
      <c r="K284" s="40"/>
      <c r="L284" s="40"/>
      <c r="M284" s="40"/>
      <c r="N284" s="40"/>
      <c r="O284" s="40"/>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row>
    <row r="285" spans="1:143" customFormat="1" ht="13" customHeight="1" thickBot="1" x14ac:dyDescent="0.3">
      <c r="A285" s="1"/>
      <c r="B285" s="107" t="s">
        <v>424</v>
      </c>
      <c r="C285" s="107"/>
      <c r="D285" s="107"/>
      <c r="E285" s="102"/>
      <c r="F285" s="103"/>
      <c r="G285" s="5"/>
      <c r="H285" s="54">
        <f t="shared" ref="H285:O285" si="54">SUMIFS(H$9:H$277,$G$9:$G$277,"Blanket Specifics")</f>
        <v>0</v>
      </c>
      <c r="I285" s="54">
        <f t="shared" si="54"/>
        <v>295152.98112589971</v>
      </c>
      <c r="J285" s="54">
        <f t="shared" si="54"/>
        <v>294899.44726803823</v>
      </c>
      <c r="K285" s="54">
        <f t="shared" si="54"/>
        <v>590052.42839393811</v>
      </c>
      <c r="L285" s="54">
        <f t="shared" si="54"/>
        <v>0</v>
      </c>
      <c r="M285" s="54">
        <f t="shared" si="54"/>
        <v>172954.3403651538</v>
      </c>
      <c r="N285" s="54">
        <f t="shared" si="54"/>
        <v>180916.6363635319</v>
      </c>
      <c r="O285" s="54">
        <f t="shared" si="54"/>
        <v>353870.97672868555</v>
      </c>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row>
    <row r="286" spans="1:143" customFormat="1" ht="13" customHeight="1" thickTop="1" x14ac:dyDescent="0.25">
      <c r="A286" s="1"/>
      <c r="B286" s="1"/>
      <c r="C286" s="2"/>
      <c r="D286" s="1"/>
      <c r="E286" s="3"/>
      <c r="F286" s="4"/>
      <c r="G286" s="5"/>
      <c r="H286" s="104"/>
      <c r="I286" s="104"/>
      <c r="J286" s="104"/>
      <c r="K286" s="104"/>
      <c r="L286" s="40"/>
      <c r="M286" s="40"/>
      <c r="N286" s="40"/>
      <c r="O286" s="40"/>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row>
  </sheetData>
  <autoFilter ref="B3:O285" xr:uid="{6B2A586F-FCD5-4FB9-AEFC-93C3F09AF44D}"/>
  <mergeCells count="2">
    <mergeCell ref="B283:D283"/>
    <mergeCell ref="B285:D285"/>
  </mergeCells>
  <conditionalFormatting sqref="E303:E1048576 E1:E288">
    <cfRule type="duplicateValues" dxfId="0" priority="1"/>
  </conditionalFormatting>
  <printOptions horizontalCentered="1"/>
  <pageMargins left="0.25" right="0.25" top="1" bottom="0.75" header="0.3" footer="0.3"/>
  <pageSetup scale="56" fitToHeight="10" orientation="landscape" blackAndWhite="1" r:id="rId1"/>
  <headerFooter alignWithMargins="0">
    <oddHeader>&amp;C&amp;"Arial,Bold"&amp;14
Summary of ISO Capital Expenditure Forecast - Non-Incentive Projects
&amp;"Arial,Regular"&amp;12($000)&amp;RTO2026 Annual Update
Attachment 4
WP-Schedule 16-Summary of ISO Cap Exp Forecast Non-Inc Projects 
Page &amp;P of &amp;N</oddHeader>
    <oddFooter xml:space="preserve">&amp;R
</oddFooter>
  </headerFooter>
  <rowBreaks count="4" manualBreakCount="4">
    <brk id="60" max="14" man="1"/>
    <brk id="117" max="14" man="1"/>
    <brk id="177" max="14" man="1"/>
    <brk id="234" max="14" man="1"/>
  </rowBreaks>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18" ma:contentTypeDescription="Create a new document." ma:contentTypeScope="" ma:versionID="f3b6a0691f1b4e423ec1710dd54251e6">
  <xsd:schema xmlns:xsd="http://www.w3.org/2001/XMLSchema" xmlns:xs="http://www.w3.org/2001/XMLSchema" xmlns:p="http://schemas.microsoft.com/office/2006/metadata/properties" xmlns:ns2="afa18e8f-ebf2-4add-8c07-5fe7df620b1e" xmlns:ns3="8b53dea2-0b53-4bb6-a2b4-50a02dbb388d" xmlns:ns4="e45da448-bf9c-43e8-8676-7e88d583ded9" targetNamespace="http://schemas.microsoft.com/office/2006/metadata/properties" ma:root="true" ma:fieldsID="ee0ed087a0964c66e449d6946dd0048e" ns2:_="" ns3:_="" ns4:_="">
    <xsd:import namespace="afa18e8f-ebf2-4add-8c07-5fe7df620b1e"/>
    <xsd:import namespace="8b53dea2-0b53-4bb6-a2b4-50a02dbb388d"/>
    <xsd:import namespace="e45da448-bf9c-43e8-8676-7e88d583de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abd0721-81e9-4642-a2b7-22607de5e93b}" ma:internalName="TaxCatchAll" ma:showField="CatchAllData" ma:web="8b53dea2-0b53-4bb6-a2b4-50a02dbb38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fa18e8f-ebf2-4add-8c07-5fe7df620b1e">
      <Terms xmlns="http://schemas.microsoft.com/office/infopath/2007/PartnerControls"/>
    </lcf76f155ced4ddcb4097134ff3c332f>
    <TaxCatchAll xmlns="e45da448-bf9c-43e8-8676-7e88d583ded9" xsi:nil="true"/>
  </documentManagement>
</p:properties>
</file>

<file path=customXml/itemProps1.xml><?xml version="1.0" encoding="utf-8"?>
<ds:datastoreItem xmlns:ds="http://schemas.openxmlformats.org/officeDocument/2006/customXml" ds:itemID="{977102FD-E12A-42AB-921D-7F955E75299A}">
  <ds:schemaRefs>
    <ds:schemaRef ds:uri="http://schemas.microsoft.com/sharepoint/v3/contenttype/forms"/>
  </ds:schemaRefs>
</ds:datastoreItem>
</file>

<file path=customXml/itemProps2.xml><?xml version="1.0" encoding="utf-8"?>
<ds:datastoreItem xmlns:ds="http://schemas.openxmlformats.org/officeDocument/2006/customXml" ds:itemID="{F750E6F0-9527-473E-8F38-445A352B41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e45da448-bf9c-43e8-8676-7e88d583de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3B91C2-C120-401F-8FA0-CC610D558EE6}">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e45da448-bf9c-43e8-8676-7e88d583ded9"/>
    <ds:schemaRef ds:uri="http://purl.org/dc/elements/1.1/"/>
    <ds:schemaRef ds:uri="8b53dea2-0b53-4bb6-a2b4-50a02dbb388d"/>
    <ds:schemaRef ds:uri="afa18e8f-ebf2-4add-8c07-5fe7df620b1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2025-05-14T16:14:32Z</dcterms:created>
  <dcterms:modified xsi:type="dcterms:W3CDTF">2025-10-10T23:57:28Z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2025-05-14T16:14:33Z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0b809f13-ae5f-40a1-a613-f75d8fefa863</vt:lpwstr>
  </property>
  <property fmtid="{D5CDD505-2E9C-101B-9397-08002B2CF9AE}" pid="8" name="MSIP_Label_bc3dd1c7-2c40-4a31-84b2-bec599b321a0_ContentBits">
    <vt:lpwstr>0</vt:lpwstr>
  </property>
  <property fmtid="{D5CDD505-2E9C-101B-9397-08002B2CF9AE}" pid="9" name="MediaServiceImageTags">
    <vt:lpwstr/>
  </property>
</Properties>
</file>